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4" windowWidth="14940" windowHeight="8556"/>
  </bookViews>
  <sheets>
    <sheet name="League Table" sheetId="11" r:id="rId1"/>
    <sheet name="Match Calendar (by date)" sheetId="4" r:id="rId2"/>
    <sheet name="(OS) Match Calendar (by team)" sheetId="20" state="hidden" r:id="rId3"/>
    <sheet name="Top Scorer" sheetId="9" r:id="rId4"/>
    <sheet name="Score and Card Record" sheetId="7" r:id="rId5"/>
  </sheets>
  <definedNames>
    <definedName name="_xlnm._FilterDatabase" localSheetId="2" hidden="1">'(OS) Match Calendar (by team)'!$A$5:$AG$10</definedName>
    <definedName name="_xlnm._FilterDatabase" localSheetId="0" hidden="1">'League Table'!$A$5:$L$14</definedName>
    <definedName name="_xlnm._FilterDatabase" localSheetId="1" hidden="1">'Match Calendar (by date)'!$A$3:$J$180</definedName>
    <definedName name="_xlnm._FilterDatabase" localSheetId="4" hidden="1">'Score and Card Record'!$A$3:$AA$978</definedName>
    <definedName name="_xlnm._FilterDatabase" localSheetId="3" hidden="1">'Top Scorer'!$A$4:$C$977</definedName>
  </definedNames>
  <calcPr calcId="125725"/>
</workbook>
</file>

<file path=xl/calcChain.xml><?xml version="1.0" encoding="utf-8"?>
<calcChain xmlns="http://schemas.openxmlformats.org/spreadsheetml/2006/main">
  <c r="H5" i="11"/>
  <c r="I5" s="1"/>
  <c r="G5"/>
  <c r="H10"/>
  <c r="G10"/>
  <c r="F10"/>
  <c r="D5"/>
  <c r="H6"/>
  <c r="I6" s="1"/>
  <c r="G6"/>
  <c r="H13"/>
  <c r="I13" s="1"/>
  <c r="G13"/>
  <c r="F13"/>
  <c r="D6"/>
  <c r="J6" s="1"/>
  <c r="H8"/>
  <c r="G8"/>
  <c r="H12"/>
  <c r="I12" s="1"/>
  <c r="G12"/>
  <c r="F12"/>
  <c r="D8"/>
  <c r="H36"/>
  <c r="G36"/>
  <c r="H38"/>
  <c r="G38"/>
  <c r="F38"/>
  <c r="D36"/>
  <c r="J36" s="1"/>
  <c r="H30"/>
  <c r="G30"/>
  <c r="H34"/>
  <c r="G34"/>
  <c r="E34"/>
  <c r="E30"/>
  <c r="C30" s="1"/>
  <c r="H35"/>
  <c r="I35" s="1"/>
  <c r="G35"/>
  <c r="H40"/>
  <c r="G40"/>
  <c r="I40" s="1"/>
  <c r="E40"/>
  <c r="E35"/>
  <c r="H21"/>
  <c r="G21"/>
  <c r="H27"/>
  <c r="G27"/>
  <c r="I27" s="1"/>
  <c r="F27"/>
  <c r="D21"/>
  <c r="C21" s="1"/>
  <c r="H20"/>
  <c r="G20"/>
  <c r="H19"/>
  <c r="G19"/>
  <c r="I19" s="1"/>
  <c r="F19"/>
  <c r="D20"/>
  <c r="H16"/>
  <c r="G16"/>
  <c r="H25"/>
  <c r="G25"/>
  <c r="F25"/>
  <c r="C25" s="1"/>
  <c r="D16"/>
  <c r="C16" s="1"/>
  <c r="H31"/>
  <c r="G31"/>
  <c r="H37"/>
  <c r="G37"/>
  <c r="F37"/>
  <c r="D31"/>
  <c r="J31" s="1"/>
  <c r="H33"/>
  <c r="I33" s="1"/>
  <c r="G33"/>
  <c r="H39"/>
  <c r="G39"/>
  <c r="F39"/>
  <c r="D33"/>
  <c r="H32"/>
  <c r="G32"/>
  <c r="H29"/>
  <c r="G29"/>
  <c r="F29"/>
  <c r="D32"/>
  <c r="H18"/>
  <c r="G18"/>
  <c r="H23"/>
  <c r="I23"/>
  <c r="G23"/>
  <c r="F23"/>
  <c r="C23" s="1"/>
  <c r="D18"/>
  <c r="C18" s="1"/>
  <c r="H17"/>
  <c r="G17"/>
  <c r="H26"/>
  <c r="G26"/>
  <c r="F26"/>
  <c r="D17"/>
  <c r="J17" s="1"/>
  <c r="H24"/>
  <c r="G24"/>
  <c r="H22"/>
  <c r="G22"/>
  <c r="E22"/>
  <c r="J22" s="1"/>
  <c r="E24"/>
  <c r="C24" s="1"/>
  <c r="H7"/>
  <c r="G7"/>
  <c r="I7" s="1"/>
  <c r="E10"/>
  <c r="J10" s="1"/>
  <c r="E7"/>
  <c r="H9"/>
  <c r="G9"/>
  <c r="I9" s="1"/>
  <c r="E13"/>
  <c r="E9"/>
  <c r="H14"/>
  <c r="G14"/>
  <c r="F14"/>
  <c r="F35"/>
  <c r="E36"/>
  <c r="J40"/>
  <c r="D30"/>
  <c r="F24"/>
  <c r="E21"/>
  <c r="E20"/>
  <c r="J20" s="1"/>
  <c r="D19"/>
  <c r="C14"/>
  <c r="D9"/>
  <c r="I8"/>
  <c r="F8"/>
  <c r="C8" s="1"/>
  <c r="C5"/>
  <c r="H11"/>
  <c r="G11"/>
  <c r="D11"/>
  <c r="F32"/>
  <c r="D34"/>
  <c r="C34" s="1"/>
  <c r="C37"/>
  <c r="D29"/>
  <c r="J29" s="1"/>
  <c r="I39"/>
  <c r="D39"/>
  <c r="C39" s="1"/>
  <c r="F31"/>
  <c r="E23"/>
  <c r="J23" s="1"/>
  <c r="E17"/>
  <c r="C26"/>
  <c r="D22"/>
  <c r="C27"/>
  <c r="F11"/>
  <c r="E5"/>
  <c r="D10"/>
  <c r="H981" i="7"/>
  <c r="F40" i="11"/>
  <c r="D38"/>
  <c r="F34"/>
  <c r="D37"/>
  <c r="F22"/>
  <c r="D23"/>
  <c r="E25"/>
  <c r="E14"/>
  <c r="F30"/>
  <c r="G981" i="7"/>
  <c r="E33" i="11"/>
  <c r="D24"/>
  <c r="F21"/>
  <c r="E11"/>
  <c r="E6"/>
  <c r="D7"/>
  <c r="D12"/>
  <c r="F9"/>
  <c r="E38"/>
  <c r="D859" i="7"/>
  <c r="F17" i="11"/>
  <c r="E8"/>
  <c r="E12"/>
  <c r="E29"/>
  <c r="F36"/>
  <c r="E26"/>
  <c r="E19"/>
  <c r="E16"/>
  <c r="D35"/>
  <c r="B944" i="9"/>
  <c r="A944"/>
  <c r="B893"/>
  <c r="A893"/>
  <c r="B842"/>
  <c r="A842"/>
  <c r="B811"/>
  <c r="A811"/>
  <c r="B23"/>
  <c r="A23"/>
  <c r="B128"/>
  <c r="A128"/>
  <c r="B761"/>
  <c r="A761"/>
  <c r="B725"/>
  <c r="A725"/>
  <c r="B717"/>
  <c r="A717"/>
  <c r="B711"/>
  <c r="A711"/>
  <c r="B695"/>
  <c r="A695"/>
  <c r="B689"/>
  <c r="A689"/>
  <c r="B630"/>
  <c r="A630"/>
  <c r="B624"/>
  <c r="A624"/>
  <c r="B109"/>
  <c r="A109"/>
  <c r="B615"/>
  <c r="A615"/>
  <c r="B580"/>
  <c r="A580"/>
  <c r="B37"/>
  <c r="A37"/>
  <c r="B510"/>
  <c r="A510"/>
  <c r="B458"/>
  <c r="A458"/>
  <c r="B34"/>
  <c r="A34"/>
  <c r="B418"/>
  <c r="A418"/>
  <c r="B394"/>
  <c r="A394"/>
  <c r="B363"/>
  <c r="A363"/>
  <c r="B341"/>
  <c r="A341"/>
  <c r="B244"/>
  <c r="A244"/>
  <c r="B231"/>
  <c r="A231"/>
  <c r="B172"/>
  <c r="A172"/>
  <c r="B942"/>
  <c r="A942"/>
  <c r="B147"/>
  <c r="A147"/>
  <c r="B143"/>
  <c r="A143"/>
  <c r="B902"/>
  <c r="A902"/>
  <c r="B889"/>
  <c r="A889"/>
  <c r="B885"/>
  <c r="A885"/>
  <c r="B884"/>
  <c r="A884"/>
  <c r="B860"/>
  <c r="A860"/>
  <c r="B859"/>
  <c r="A859"/>
  <c r="B47"/>
  <c r="A47"/>
  <c r="B801"/>
  <c r="A801"/>
  <c r="B797"/>
  <c r="A797"/>
  <c r="B784"/>
  <c r="A784"/>
  <c r="B771"/>
  <c r="A771"/>
  <c r="B757"/>
  <c r="A757"/>
  <c r="B119"/>
  <c r="A119"/>
  <c r="B597"/>
  <c r="A597"/>
  <c r="B596"/>
  <c r="A596"/>
  <c r="B593"/>
  <c r="A593"/>
  <c r="B565"/>
  <c r="A565"/>
  <c r="B555"/>
  <c r="A555"/>
  <c r="B530"/>
  <c r="A530"/>
  <c r="B526"/>
  <c r="A526"/>
  <c r="B515"/>
  <c r="A515"/>
  <c r="B503"/>
  <c r="A503"/>
  <c r="B485"/>
  <c r="A485"/>
  <c r="B442"/>
  <c r="A442"/>
  <c r="B441"/>
  <c r="A441"/>
  <c r="B77"/>
  <c r="A77"/>
  <c r="B385"/>
  <c r="A385"/>
  <c r="B383"/>
  <c r="A383"/>
  <c r="B343"/>
  <c r="A343"/>
  <c r="B306"/>
  <c r="A306"/>
  <c r="B285"/>
  <c r="A285"/>
  <c r="B246"/>
  <c r="A246"/>
  <c r="B245"/>
  <c r="A245"/>
  <c r="B227"/>
  <c r="A227"/>
  <c r="B190"/>
  <c r="A190"/>
  <c r="B178"/>
  <c r="A178"/>
  <c r="B152"/>
  <c r="A152"/>
  <c r="B878"/>
  <c r="A878"/>
  <c r="B856"/>
  <c r="A856"/>
  <c r="B24"/>
  <c r="A24"/>
  <c r="B747"/>
  <c r="A747"/>
  <c r="B719"/>
  <c r="A719"/>
  <c r="B16"/>
  <c r="A16"/>
  <c r="B122"/>
  <c r="A122"/>
  <c r="B713"/>
  <c r="A713"/>
  <c r="B703"/>
  <c r="A703"/>
  <c r="B697"/>
  <c r="A697"/>
  <c r="B691"/>
  <c r="A691"/>
  <c r="B637"/>
  <c r="A637"/>
  <c r="B591"/>
  <c r="A591"/>
  <c r="B548"/>
  <c r="A548"/>
  <c r="B542"/>
  <c r="A542"/>
  <c r="B533"/>
  <c r="A533"/>
  <c r="B471"/>
  <c r="A471"/>
  <c r="B369"/>
  <c r="A369"/>
  <c r="B342"/>
  <c r="A342"/>
  <c r="B31"/>
  <c r="A31"/>
  <c r="B284"/>
  <c r="A284"/>
  <c r="B202"/>
  <c r="A202"/>
  <c r="B162"/>
  <c r="A162"/>
  <c r="B881"/>
  <c r="A881"/>
  <c r="B49"/>
  <c r="A49"/>
  <c r="B865"/>
  <c r="A865"/>
  <c r="B837"/>
  <c r="A837"/>
  <c r="B826"/>
  <c r="A826"/>
  <c r="B824"/>
  <c r="A824"/>
  <c r="B749"/>
  <c r="A749"/>
  <c r="B742"/>
  <c r="A742"/>
  <c r="B738"/>
  <c r="A738"/>
  <c r="B688"/>
  <c r="A688"/>
  <c r="B672"/>
  <c r="A672"/>
  <c r="B671"/>
  <c r="A671"/>
  <c r="B667"/>
  <c r="A667"/>
  <c r="B632"/>
  <c r="A632"/>
  <c r="B586"/>
  <c r="A586"/>
  <c r="B572"/>
  <c r="A572"/>
  <c r="B38"/>
  <c r="A38"/>
  <c r="B545"/>
  <c r="A545"/>
  <c r="B544"/>
  <c r="A544"/>
  <c r="B98"/>
  <c r="A98"/>
  <c r="B484"/>
  <c r="A484"/>
  <c r="B406"/>
  <c r="A406"/>
  <c r="B365"/>
  <c r="A365"/>
  <c r="B233"/>
  <c r="A233"/>
  <c r="B154"/>
  <c r="A154"/>
  <c r="B966"/>
  <c r="A966"/>
  <c r="B964"/>
  <c r="A964"/>
  <c r="B939"/>
  <c r="A939"/>
  <c r="B913"/>
  <c r="A913"/>
  <c r="B907"/>
  <c r="A907"/>
  <c r="B857"/>
  <c r="A857"/>
  <c r="B136"/>
  <c r="A136"/>
  <c r="B839"/>
  <c r="A839"/>
  <c r="B796"/>
  <c r="A796"/>
  <c r="B770"/>
  <c r="A770"/>
  <c r="B755"/>
  <c r="A755"/>
  <c r="B727"/>
  <c r="A727"/>
  <c r="B121"/>
  <c r="A121"/>
  <c r="B663"/>
  <c r="A663"/>
  <c r="B551"/>
  <c r="A551"/>
  <c r="B537"/>
  <c r="A537"/>
  <c r="B527"/>
  <c r="A527"/>
  <c r="B524"/>
  <c r="A524"/>
  <c r="B88"/>
  <c r="A88"/>
  <c r="B439"/>
  <c r="A439"/>
  <c r="B393"/>
  <c r="A393"/>
  <c r="B326"/>
  <c r="A326"/>
  <c r="B54"/>
  <c r="A54"/>
  <c r="B218"/>
  <c r="A218"/>
  <c r="B211"/>
  <c r="A211"/>
  <c r="B53"/>
  <c r="A53"/>
  <c r="B196"/>
  <c r="A196"/>
  <c r="B176"/>
  <c r="A176"/>
  <c r="B940"/>
  <c r="A940"/>
  <c r="B937"/>
  <c r="A937"/>
  <c r="B880"/>
  <c r="A880"/>
  <c r="B862"/>
  <c r="A862"/>
  <c r="B836"/>
  <c r="A836"/>
  <c r="B132"/>
  <c r="A132"/>
  <c r="B129"/>
  <c r="A129"/>
  <c r="B769"/>
  <c r="A769"/>
  <c r="B759"/>
  <c r="A759"/>
  <c r="B728"/>
  <c r="A728"/>
  <c r="B693"/>
  <c r="A693"/>
  <c r="B668"/>
  <c r="A668"/>
  <c r="B5"/>
  <c r="A5"/>
  <c r="B604"/>
  <c r="A604"/>
  <c r="B595"/>
  <c r="A595"/>
  <c r="B556"/>
  <c r="A556"/>
  <c r="B538"/>
  <c r="A538"/>
  <c r="B461"/>
  <c r="A461"/>
  <c r="B33"/>
  <c r="A33"/>
  <c r="B411"/>
  <c r="A411"/>
  <c r="B350"/>
  <c r="A350"/>
  <c r="B340"/>
  <c r="A340"/>
  <c r="B338"/>
  <c r="A338"/>
  <c r="B258"/>
  <c r="A258"/>
  <c r="B254"/>
  <c r="A254"/>
  <c r="B243"/>
  <c r="A243"/>
  <c r="B230"/>
  <c r="A230"/>
  <c r="B52"/>
  <c r="A52"/>
  <c r="B179"/>
  <c r="A179"/>
  <c r="B26"/>
  <c r="A26"/>
  <c r="B977"/>
  <c r="A977"/>
  <c r="B908"/>
  <c r="A908"/>
  <c r="B906"/>
  <c r="A906"/>
  <c r="B899"/>
  <c r="A899"/>
  <c r="B138"/>
  <c r="A138"/>
  <c r="B792"/>
  <c r="A792"/>
  <c r="B712"/>
  <c r="A712"/>
  <c r="B692"/>
  <c r="A692"/>
  <c r="B677"/>
  <c r="A677"/>
  <c r="B662"/>
  <c r="A662"/>
  <c r="B642"/>
  <c r="A642"/>
  <c r="B641"/>
  <c r="A641"/>
  <c r="B633"/>
  <c r="A633"/>
  <c r="B612"/>
  <c r="A612"/>
  <c r="B605"/>
  <c r="A605"/>
  <c r="B14"/>
  <c r="A14"/>
  <c r="B568"/>
  <c r="A568"/>
  <c r="B567"/>
  <c r="A567"/>
  <c r="B563"/>
  <c r="A563"/>
  <c r="B550"/>
  <c r="A550"/>
  <c r="B514"/>
  <c r="A514"/>
  <c r="B481"/>
  <c r="A481"/>
  <c r="B468"/>
  <c r="A468"/>
  <c r="B412"/>
  <c r="A412"/>
  <c r="B401"/>
  <c r="A401"/>
  <c r="B395"/>
  <c r="A395"/>
  <c r="B20"/>
  <c r="A20"/>
  <c r="B373"/>
  <c r="A373"/>
  <c r="B271"/>
  <c r="A271"/>
  <c r="B228"/>
  <c r="A228"/>
  <c r="B219"/>
  <c r="A219"/>
  <c r="B171"/>
  <c r="A171"/>
  <c r="B958"/>
  <c r="A958"/>
  <c r="B953"/>
  <c r="A953"/>
  <c r="B148"/>
  <c r="A148"/>
  <c r="B852"/>
  <c r="A852"/>
  <c r="B845"/>
  <c r="A845"/>
  <c r="B752"/>
  <c r="A752"/>
  <c r="B17"/>
  <c r="A17"/>
  <c r="B726"/>
  <c r="A726"/>
  <c r="B721"/>
  <c r="A721"/>
  <c r="B124"/>
  <c r="A124"/>
  <c r="B702"/>
  <c r="A702"/>
  <c r="B701"/>
  <c r="A701"/>
  <c r="B608"/>
  <c r="A608"/>
  <c r="B107"/>
  <c r="A107"/>
  <c r="B554"/>
  <c r="A554"/>
  <c r="B539"/>
  <c r="A539"/>
  <c r="B454"/>
  <c r="A454"/>
  <c r="B76"/>
  <c r="A76"/>
  <c r="B323"/>
  <c r="A323"/>
  <c r="B301"/>
  <c r="A301"/>
  <c r="B300"/>
  <c r="A300"/>
  <c r="B249"/>
  <c r="A249"/>
  <c r="B223"/>
  <c r="A223"/>
  <c r="B28"/>
  <c r="A28"/>
  <c r="B945"/>
  <c r="A945"/>
  <c r="B912"/>
  <c r="A912"/>
  <c r="B898"/>
  <c r="A898"/>
  <c r="B895"/>
  <c r="A895"/>
  <c r="B875"/>
  <c r="A875"/>
  <c r="B872"/>
  <c r="A872"/>
  <c r="B802"/>
  <c r="A802"/>
  <c r="B130"/>
  <c r="A130"/>
  <c r="B786"/>
  <c r="A786"/>
  <c r="B710"/>
  <c r="A710"/>
  <c r="B678"/>
  <c r="A678"/>
  <c r="B676"/>
  <c r="A676"/>
  <c r="B618"/>
  <c r="A618"/>
  <c r="B614"/>
  <c r="A614"/>
  <c r="B587"/>
  <c r="A587"/>
  <c r="B562"/>
  <c r="A562"/>
  <c r="B511"/>
  <c r="A511"/>
  <c r="B478"/>
  <c r="A478"/>
  <c r="B6"/>
  <c r="A6"/>
  <c r="B356"/>
  <c r="A356"/>
  <c r="B327"/>
  <c r="A327"/>
  <c r="B318"/>
  <c r="A318"/>
  <c r="B291"/>
  <c r="A291"/>
  <c r="B282"/>
  <c r="A282"/>
  <c r="B279"/>
  <c r="A279"/>
  <c r="B206"/>
  <c r="A206"/>
  <c r="B173"/>
  <c r="A173"/>
  <c r="B973"/>
  <c r="A973"/>
  <c r="B954"/>
  <c r="A954"/>
  <c r="B146"/>
  <c r="A146"/>
  <c r="B920"/>
  <c r="A920"/>
  <c r="B849"/>
  <c r="A849"/>
  <c r="B819"/>
  <c r="A819"/>
  <c r="B799"/>
  <c r="A799"/>
  <c r="B794"/>
  <c r="A794"/>
  <c r="B789"/>
  <c r="A789"/>
  <c r="B782"/>
  <c r="A782"/>
  <c r="B739"/>
  <c r="A739"/>
  <c r="B730"/>
  <c r="A730"/>
  <c r="B664"/>
  <c r="A664"/>
  <c r="B112"/>
  <c r="A112"/>
  <c r="B110"/>
  <c r="A110"/>
  <c r="B620"/>
  <c r="A620"/>
  <c r="B619"/>
  <c r="A619"/>
  <c r="B610"/>
  <c r="A610"/>
  <c r="B566"/>
  <c r="A566"/>
  <c r="B498"/>
  <c r="A498"/>
  <c r="B497"/>
  <c r="A497"/>
  <c r="B456"/>
  <c r="A456"/>
  <c r="B453"/>
  <c r="A453"/>
  <c r="B429"/>
  <c r="A429"/>
  <c r="B410"/>
  <c r="A410"/>
  <c r="B360"/>
  <c r="A360"/>
  <c r="B240"/>
  <c r="A240"/>
  <c r="B55"/>
  <c r="A55"/>
  <c r="B18"/>
  <c r="A18"/>
  <c r="B174"/>
  <c r="A174"/>
  <c r="B952"/>
  <c r="A952"/>
  <c r="B948"/>
  <c r="A948"/>
  <c r="B903"/>
  <c r="A903"/>
  <c r="B827"/>
  <c r="A827"/>
  <c r="B791"/>
  <c r="A791"/>
  <c r="B778"/>
  <c r="A778"/>
  <c r="B680"/>
  <c r="A680"/>
  <c r="B679"/>
  <c r="A679"/>
  <c r="B115"/>
  <c r="A115"/>
  <c r="B42"/>
  <c r="A42"/>
  <c r="B639"/>
  <c r="A639"/>
  <c r="B638"/>
  <c r="A638"/>
  <c r="B631"/>
  <c r="A631"/>
  <c r="B578"/>
  <c r="A578"/>
  <c r="B570"/>
  <c r="A570"/>
  <c r="B558"/>
  <c r="A558"/>
  <c r="B549"/>
  <c r="A549"/>
  <c r="B516"/>
  <c r="A516"/>
  <c r="B87"/>
  <c r="A87"/>
  <c r="B466"/>
  <c r="A466"/>
  <c r="B433"/>
  <c r="A433"/>
  <c r="B425"/>
  <c r="A425"/>
  <c r="B403"/>
  <c r="A403"/>
  <c r="B370"/>
  <c r="A370"/>
  <c r="B354"/>
  <c r="A354"/>
  <c r="B346"/>
  <c r="A346"/>
  <c r="B334"/>
  <c r="A334"/>
  <c r="B69"/>
  <c r="A69"/>
  <c r="B287"/>
  <c r="A287"/>
  <c r="B278"/>
  <c r="A278"/>
  <c r="B61"/>
  <c r="A61"/>
  <c r="B250"/>
  <c r="A250"/>
  <c r="B239"/>
  <c r="A239"/>
  <c r="B27"/>
  <c r="A27"/>
  <c r="B974"/>
  <c r="A974"/>
  <c r="B928"/>
  <c r="A928"/>
  <c r="B145"/>
  <c r="A145"/>
  <c r="B900"/>
  <c r="A900"/>
  <c r="B887"/>
  <c r="A887"/>
  <c r="B869"/>
  <c r="A869"/>
  <c r="B830"/>
  <c r="A830"/>
  <c r="B829"/>
  <c r="A829"/>
  <c r="B808"/>
  <c r="A808"/>
  <c r="B764"/>
  <c r="A764"/>
  <c r="B763"/>
  <c r="A763"/>
  <c r="B41"/>
  <c r="A41"/>
  <c r="B582"/>
  <c r="A582"/>
  <c r="B574"/>
  <c r="A574"/>
  <c r="B569"/>
  <c r="A569"/>
  <c r="B535"/>
  <c r="A535"/>
  <c r="B528"/>
  <c r="A528"/>
  <c r="B509"/>
  <c r="A509"/>
  <c r="B12"/>
  <c r="A12"/>
  <c r="B457"/>
  <c r="A457"/>
  <c r="B84"/>
  <c r="A84"/>
  <c r="B431"/>
  <c r="A431"/>
  <c r="B81"/>
  <c r="A81"/>
  <c r="B408"/>
  <c r="A408"/>
  <c r="B309"/>
  <c r="A309"/>
  <c r="B237"/>
  <c r="A237"/>
  <c r="B8"/>
  <c r="A8"/>
  <c r="B151"/>
  <c r="A151"/>
  <c r="B863"/>
  <c r="A863"/>
  <c r="B141"/>
  <c r="A141"/>
  <c r="B843"/>
  <c r="A843"/>
  <c r="B800"/>
  <c r="A800"/>
  <c r="B127"/>
  <c r="A127"/>
  <c r="B736"/>
  <c r="A736"/>
  <c r="B690"/>
  <c r="A690"/>
  <c r="B655"/>
  <c r="A655"/>
  <c r="B635"/>
  <c r="A635"/>
  <c r="B579"/>
  <c r="A579"/>
  <c r="B100"/>
  <c r="A100"/>
  <c r="B557"/>
  <c r="A557"/>
  <c r="B97"/>
  <c r="A97"/>
  <c r="B472"/>
  <c r="A472"/>
  <c r="B440"/>
  <c r="A440"/>
  <c r="B384"/>
  <c r="A384"/>
  <c r="B355"/>
  <c r="A355"/>
  <c r="B337"/>
  <c r="A337"/>
  <c r="B332"/>
  <c r="A332"/>
  <c r="B289"/>
  <c r="A289"/>
  <c r="B191"/>
  <c r="A191"/>
  <c r="B185"/>
  <c r="A185"/>
  <c r="B175"/>
  <c r="A175"/>
  <c r="B969"/>
  <c r="A969"/>
  <c r="B927"/>
  <c r="A927"/>
  <c r="B144"/>
  <c r="A144"/>
  <c r="B886"/>
  <c r="A886"/>
  <c r="B135"/>
  <c r="A135"/>
  <c r="B134"/>
  <c r="A134"/>
  <c r="B777"/>
  <c r="A777"/>
  <c r="B626"/>
  <c r="A626"/>
  <c r="B625"/>
  <c r="A625"/>
  <c r="B40"/>
  <c r="A40"/>
  <c r="B529"/>
  <c r="A529"/>
  <c r="B491"/>
  <c r="A491"/>
  <c r="B474"/>
  <c r="A474"/>
  <c r="B86"/>
  <c r="A86"/>
  <c r="B270"/>
  <c r="A270"/>
  <c r="B269"/>
  <c r="A269"/>
  <c r="B247"/>
  <c r="A247"/>
  <c r="B195"/>
  <c r="A195"/>
  <c r="B177"/>
  <c r="A177"/>
  <c r="B915"/>
  <c r="A915"/>
  <c r="B891"/>
  <c r="A891"/>
  <c r="B818"/>
  <c r="A818"/>
  <c r="B787"/>
  <c r="A787"/>
  <c r="B767"/>
  <c r="A767"/>
  <c r="B766"/>
  <c r="A766"/>
  <c r="B756"/>
  <c r="A756"/>
  <c r="B707"/>
  <c r="A707"/>
  <c r="B706"/>
  <c r="A706"/>
  <c r="B623"/>
  <c r="A623"/>
  <c r="B601"/>
  <c r="A601"/>
  <c r="B547"/>
  <c r="A547"/>
  <c r="B519"/>
  <c r="A519"/>
  <c r="B492"/>
  <c r="A492"/>
  <c r="B449"/>
  <c r="A449"/>
  <c r="B430"/>
  <c r="A430"/>
  <c r="B424"/>
  <c r="A424"/>
  <c r="B398"/>
  <c r="A398"/>
  <c r="B313"/>
  <c r="A313"/>
  <c r="B19"/>
  <c r="A19"/>
  <c r="B226"/>
  <c r="A226"/>
  <c r="B213"/>
  <c r="A213"/>
  <c r="B200"/>
  <c r="A200"/>
  <c r="B192"/>
  <c r="A192"/>
  <c r="B161"/>
  <c r="A161"/>
  <c r="B967"/>
  <c r="A967"/>
  <c r="B949"/>
  <c r="A949"/>
  <c r="B934"/>
  <c r="A934"/>
  <c r="B921"/>
  <c r="A921"/>
  <c r="B831"/>
  <c r="A831"/>
  <c r="B823"/>
  <c r="A823"/>
  <c r="B817"/>
  <c r="A817"/>
  <c r="B809"/>
  <c r="A809"/>
  <c r="B753"/>
  <c r="A753"/>
  <c r="B748"/>
  <c r="A748"/>
  <c r="B741"/>
  <c r="A741"/>
  <c r="B709"/>
  <c r="A709"/>
  <c r="B656"/>
  <c r="A656"/>
  <c r="B598"/>
  <c r="A598"/>
  <c r="B590"/>
  <c r="A590"/>
  <c r="B103"/>
  <c r="A103"/>
  <c r="B95"/>
  <c r="A95"/>
  <c r="B85"/>
  <c r="A85"/>
  <c r="B413"/>
  <c r="A413"/>
  <c r="B75"/>
  <c r="A75"/>
  <c r="B317"/>
  <c r="A317"/>
  <c r="B312"/>
  <c r="A312"/>
  <c r="B288"/>
  <c r="A288"/>
  <c r="B59"/>
  <c r="A59"/>
  <c r="B236"/>
  <c r="A236"/>
  <c r="B204"/>
  <c r="A204"/>
  <c r="B181"/>
  <c r="A181"/>
  <c r="B164"/>
  <c r="A164"/>
  <c r="B904"/>
  <c r="A904"/>
  <c r="B140"/>
  <c r="A140"/>
  <c r="B825"/>
  <c r="A825"/>
  <c r="B813"/>
  <c r="A813"/>
  <c r="B762"/>
  <c r="A762"/>
  <c r="B740"/>
  <c r="A740"/>
  <c r="B661"/>
  <c r="A661"/>
  <c r="B616"/>
  <c r="A616"/>
  <c r="B583"/>
  <c r="A583"/>
  <c r="B577"/>
  <c r="A577"/>
  <c r="B541"/>
  <c r="A541"/>
  <c r="B96"/>
  <c r="A96"/>
  <c r="B502"/>
  <c r="A502"/>
  <c r="B464"/>
  <c r="A464"/>
  <c r="B460"/>
  <c r="A460"/>
  <c r="B448"/>
  <c r="A448"/>
  <c r="B83"/>
  <c r="A83"/>
  <c r="B419"/>
  <c r="A419"/>
  <c r="B382"/>
  <c r="A382"/>
  <c r="B381"/>
  <c r="A381"/>
  <c r="B380"/>
  <c r="A380"/>
  <c r="B314"/>
  <c r="A314"/>
  <c r="B234"/>
  <c r="A234"/>
  <c r="B189"/>
  <c r="A189"/>
  <c r="B167"/>
  <c r="A167"/>
  <c r="B922"/>
  <c r="A922"/>
  <c r="B815"/>
  <c r="A815"/>
  <c r="B814"/>
  <c r="A814"/>
  <c r="B810"/>
  <c r="A810"/>
  <c r="B758"/>
  <c r="A758"/>
  <c r="B744"/>
  <c r="A744"/>
  <c r="B715"/>
  <c r="A715"/>
  <c r="B708"/>
  <c r="A708"/>
  <c r="B118"/>
  <c r="A118"/>
  <c r="B659"/>
  <c r="A659"/>
  <c r="B653"/>
  <c r="A653"/>
  <c r="B111"/>
  <c r="A111"/>
  <c r="B21"/>
  <c r="A21"/>
  <c r="B518"/>
  <c r="A518"/>
  <c r="B483"/>
  <c r="A483"/>
  <c r="B465"/>
  <c r="A465"/>
  <c r="B463"/>
  <c r="A463"/>
  <c r="B423"/>
  <c r="A423"/>
  <c r="B414"/>
  <c r="A414"/>
  <c r="B387"/>
  <c r="A387"/>
  <c r="B377"/>
  <c r="A377"/>
  <c r="B376"/>
  <c r="A376"/>
  <c r="B368"/>
  <c r="A368"/>
  <c r="B319"/>
  <c r="A319"/>
  <c r="B67"/>
  <c r="A67"/>
  <c r="B304"/>
  <c r="A304"/>
  <c r="B293"/>
  <c r="A293"/>
  <c r="B286"/>
  <c r="A286"/>
  <c r="B281"/>
  <c r="A281"/>
  <c r="B56"/>
  <c r="A56"/>
  <c r="B225"/>
  <c r="A225"/>
  <c r="B199"/>
  <c r="A199"/>
  <c r="B169"/>
  <c r="A169"/>
  <c r="D474" i="7"/>
  <c r="C965" i="9" s="1"/>
  <c r="B965"/>
  <c r="A965"/>
  <c r="D473" i="7"/>
  <c r="C946" i="9" s="1"/>
  <c r="B946"/>
  <c r="A946"/>
  <c r="D472" i="7"/>
  <c r="C933" i="9" s="1"/>
  <c r="B933"/>
  <c r="A933"/>
  <c r="D471" i="7"/>
  <c r="C932" i="9" s="1"/>
  <c r="B932"/>
  <c r="A932"/>
  <c r="D470" i="7"/>
  <c r="C918" i="9" s="1"/>
  <c r="B918"/>
  <c r="A918"/>
  <c r="D469" i="7"/>
  <c r="C853" i="9" s="1"/>
  <c r="B853"/>
  <c r="A853"/>
  <c r="D468" i="7"/>
  <c r="C838" i="9" s="1"/>
  <c r="B838"/>
  <c r="A838"/>
  <c r="D467" i="7"/>
  <c r="C131" i="9" s="1"/>
  <c r="B131"/>
  <c r="A131"/>
  <c r="D466" i="7"/>
  <c r="C743" i="9" s="1"/>
  <c r="B743"/>
  <c r="A743"/>
  <c r="D465" i="7"/>
  <c r="C687" i="9" s="1"/>
  <c r="B687"/>
  <c r="A687"/>
  <c r="D464" i="7"/>
  <c r="C670" i="9" s="1"/>
  <c r="B670"/>
  <c r="A670"/>
  <c r="D463" i="7"/>
  <c r="C621" i="9" s="1"/>
  <c r="B621"/>
  <c r="A621"/>
  <c r="D462" i="7"/>
  <c r="C594" i="9" s="1"/>
  <c r="B594"/>
  <c r="A594"/>
  <c r="D461" i="7"/>
  <c r="C94" i="9" s="1"/>
  <c r="B94"/>
  <c r="A94"/>
  <c r="D460" i="7"/>
  <c r="C493" i="9" s="1"/>
  <c r="B493"/>
  <c r="A493"/>
  <c r="D459" i="7"/>
  <c r="C470" i="9" s="1"/>
  <c r="B470"/>
  <c r="A470"/>
  <c r="D458" i="7"/>
  <c r="C437" i="9" s="1"/>
  <c r="B437"/>
  <c r="A437"/>
  <c r="D457" i="7"/>
  <c r="C422" i="9" s="1"/>
  <c r="B422"/>
  <c r="A422"/>
  <c r="D456" i="7"/>
  <c r="C308" i="9" s="1"/>
  <c r="B308"/>
  <c r="A308"/>
  <c r="D455" i="7"/>
  <c r="C63" i="9" s="1"/>
  <c r="B63"/>
  <c r="A63"/>
  <c r="D454" i="7"/>
  <c r="C62" i="9" s="1"/>
  <c r="B62"/>
  <c r="A62"/>
  <c r="D453" i="7"/>
  <c r="C170" i="9" s="1"/>
  <c r="B170"/>
  <c r="A170"/>
  <c r="B968"/>
  <c r="A968"/>
  <c r="B950"/>
  <c r="A950"/>
  <c r="B943"/>
  <c r="A943"/>
  <c r="B941"/>
  <c r="A941"/>
  <c r="B929"/>
  <c r="A929"/>
  <c r="B896"/>
  <c r="A896"/>
  <c r="B854"/>
  <c r="A854"/>
  <c r="B832"/>
  <c r="A832"/>
  <c r="B779"/>
  <c r="A779"/>
  <c r="B724"/>
  <c r="A724"/>
  <c r="B654"/>
  <c r="A654"/>
  <c r="B606"/>
  <c r="A606"/>
  <c r="B592"/>
  <c r="A592"/>
  <c r="B581"/>
  <c r="A581"/>
  <c r="B576"/>
  <c r="A576"/>
  <c r="B102"/>
  <c r="A102"/>
  <c r="B512"/>
  <c r="A512"/>
  <c r="B506"/>
  <c r="A506"/>
  <c r="B35"/>
  <c r="A35"/>
  <c r="B426"/>
  <c r="A426"/>
  <c r="B409"/>
  <c r="A409"/>
  <c r="B402"/>
  <c r="A402"/>
  <c r="B391"/>
  <c r="A391"/>
  <c r="B367"/>
  <c r="A367"/>
  <c r="B366"/>
  <c r="A366"/>
  <c r="B325"/>
  <c r="A325"/>
  <c r="B277"/>
  <c r="A277"/>
  <c r="B224"/>
  <c r="A224"/>
  <c r="B210"/>
  <c r="A210"/>
  <c r="B207"/>
  <c r="A207"/>
  <c r="B186"/>
  <c r="A186"/>
  <c r="B168"/>
  <c r="A168"/>
  <c r="B960"/>
  <c r="A960"/>
  <c r="B931"/>
  <c r="A931"/>
  <c r="B914"/>
  <c r="A914"/>
  <c r="B877"/>
  <c r="A877"/>
  <c r="B876"/>
  <c r="A876"/>
  <c r="B874"/>
  <c r="A874"/>
  <c r="B855"/>
  <c r="A855"/>
  <c r="B822"/>
  <c r="A822"/>
  <c r="B821"/>
  <c r="A821"/>
  <c r="B820"/>
  <c r="A820"/>
  <c r="B729"/>
  <c r="A729"/>
  <c r="B714"/>
  <c r="A714"/>
  <c r="B666"/>
  <c r="A666"/>
  <c r="B646"/>
  <c r="A646"/>
  <c r="B609"/>
  <c r="A609"/>
  <c r="B584"/>
  <c r="A584"/>
  <c r="B101"/>
  <c r="A101"/>
  <c r="B489"/>
  <c r="A489"/>
  <c r="B482"/>
  <c r="A482"/>
  <c r="B477"/>
  <c r="A477"/>
  <c r="B452"/>
  <c r="A452"/>
  <c r="B446"/>
  <c r="A446"/>
  <c r="B392"/>
  <c r="A392"/>
  <c r="B378"/>
  <c r="A378"/>
  <c r="B74"/>
  <c r="A74"/>
  <c r="B73"/>
  <c r="A73"/>
  <c r="B372"/>
  <c r="A372"/>
  <c r="B362"/>
  <c r="A362"/>
  <c r="B255"/>
  <c r="A255"/>
  <c r="B205"/>
  <c r="A205"/>
  <c r="B153"/>
  <c r="A153"/>
  <c r="D389" i="7"/>
  <c r="C970" i="9" s="1"/>
  <c r="B970"/>
  <c r="A970"/>
  <c r="D388" i="7"/>
  <c r="C959" i="9" s="1"/>
  <c r="B959"/>
  <c r="A959"/>
  <c r="D387" i="7"/>
  <c r="C897" i="9" s="1"/>
  <c r="B897"/>
  <c r="A897"/>
  <c r="D386" i="7"/>
  <c r="C785" i="9" s="1"/>
  <c r="B785"/>
  <c r="A785"/>
  <c r="D385" i="7"/>
  <c r="C774" i="9" s="1"/>
  <c r="B774"/>
  <c r="A774"/>
  <c r="D384" i="7"/>
  <c r="C765" i="9" s="1"/>
  <c r="B765"/>
  <c r="A765"/>
  <c r="D383" i="7"/>
  <c r="C716" i="9" s="1"/>
  <c r="B716"/>
  <c r="A716"/>
  <c r="D382" i="7"/>
  <c r="C607" i="9" s="1"/>
  <c r="B607"/>
  <c r="A607"/>
  <c r="D381" i="7"/>
  <c r="C575" i="9" s="1"/>
  <c r="B575"/>
  <c r="A575"/>
  <c r="D380" i="7"/>
  <c r="C553" i="9" s="1"/>
  <c r="B553"/>
  <c r="A553"/>
  <c r="D379" i="7"/>
  <c r="C543" i="9" s="1"/>
  <c r="B543"/>
  <c r="A543"/>
  <c r="D378" i="7"/>
  <c r="C536" i="9" s="1"/>
  <c r="B536"/>
  <c r="A536"/>
  <c r="D377" i="7"/>
  <c r="C505" i="9" s="1"/>
  <c r="B505"/>
  <c r="A505"/>
  <c r="D376" i="7"/>
  <c r="C494" i="9" s="1"/>
  <c r="B494"/>
  <c r="A494"/>
  <c r="D375" i="7"/>
  <c r="C486" i="9" s="1"/>
  <c r="B486"/>
  <c r="A486"/>
  <c r="D374" i="7"/>
  <c r="C435" i="9" s="1"/>
  <c r="B435"/>
  <c r="A435"/>
  <c r="D373" i="7"/>
  <c r="C397" i="9" s="1"/>
  <c r="B397"/>
  <c r="A397"/>
  <c r="D372" i="7"/>
  <c r="C396" i="9" s="1"/>
  <c r="B396"/>
  <c r="A396"/>
  <c r="D371" i="7"/>
  <c r="C390" i="9" s="1"/>
  <c r="B390"/>
  <c r="A390"/>
  <c r="D370" i="7"/>
  <c r="C72" i="9" s="1"/>
  <c r="B72"/>
  <c r="A72"/>
  <c r="D369" i="7"/>
  <c r="C351" i="9" s="1"/>
  <c r="B351"/>
  <c r="A351"/>
  <c r="D368" i="7"/>
  <c r="C345" i="9" s="1"/>
  <c r="B345"/>
  <c r="A345"/>
  <c r="D367" i="7"/>
  <c r="C256" i="9" s="1"/>
  <c r="B256"/>
  <c r="A256"/>
  <c r="D366" i="7"/>
  <c r="C232" i="9" s="1"/>
  <c r="B232"/>
  <c r="A232"/>
  <c r="D365" i="7"/>
  <c r="C10" i="9" s="1"/>
  <c r="B10"/>
  <c r="A10"/>
  <c r="D364" i="7"/>
  <c r="C50" i="9" s="1"/>
  <c r="B50"/>
  <c r="A50"/>
  <c r="B975"/>
  <c r="A975"/>
  <c r="B971"/>
  <c r="A971"/>
  <c r="B911"/>
  <c r="A911"/>
  <c r="B883"/>
  <c r="A883"/>
  <c r="B840"/>
  <c r="A840"/>
  <c r="B788"/>
  <c r="A788"/>
  <c r="B126"/>
  <c r="A126"/>
  <c r="B125"/>
  <c r="A125"/>
  <c r="B704"/>
  <c r="A704"/>
  <c r="B665"/>
  <c r="A665"/>
  <c r="B645"/>
  <c r="A645"/>
  <c r="B525"/>
  <c r="A525"/>
  <c r="B522"/>
  <c r="A522"/>
  <c r="B500"/>
  <c r="A500"/>
  <c r="B490"/>
  <c r="A490"/>
  <c r="B459"/>
  <c r="A459"/>
  <c r="B428"/>
  <c r="A428"/>
  <c r="B375"/>
  <c r="A375"/>
  <c r="B374"/>
  <c r="A374"/>
  <c r="B71"/>
  <c r="A71"/>
  <c r="B339"/>
  <c r="A339"/>
  <c r="B322"/>
  <c r="A322"/>
  <c r="B299"/>
  <c r="A299"/>
  <c r="B263"/>
  <c r="A263"/>
  <c r="B58"/>
  <c r="A58"/>
  <c r="B57"/>
  <c r="A57"/>
  <c r="B203"/>
  <c r="A203"/>
  <c r="B29"/>
  <c r="A29"/>
  <c r="B847"/>
  <c r="A847"/>
  <c r="B46"/>
  <c r="A46"/>
  <c r="B45"/>
  <c r="A45"/>
  <c r="B772"/>
  <c r="A772"/>
  <c r="B7"/>
  <c r="A7"/>
  <c r="B700"/>
  <c r="A700"/>
  <c r="B696"/>
  <c r="A696"/>
  <c r="B694"/>
  <c r="A694"/>
  <c r="B649"/>
  <c r="A649"/>
  <c r="B105"/>
  <c r="A105"/>
  <c r="B475"/>
  <c r="A475"/>
  <c r="B80"/>
  <c r="A80"/>
  <c r="B416"/>
  <c r="A416"/>
  <c r="B404"/>
  <c r="A404"/>
  <c r="B400"/>
  <c r="A400"/>
  <c r="B371"/>
  <c r="A371"/>
  <c r="B290"/>
  <c r="A290"/>
  <c r="B274"/>
  <c r="A274"/>
  <c r="B262"/>
  <c r="A262"/>
  <c r="B222"/>
  <c r="A222"/>
  <c r="B163"/>
  <c r="A163"/>
  <c r="B976"/>
  <c r="A976"/>
  <c r="B149"/>
  <c r="A149"/>
  <c r="B957"/>
  <c r="A957"/>
  <c r="B955"/>
  <c r="A955"/>
  <c r="B951"/>
  <c r="A951"/>
  <c r="B938"/>
  <c r="A938"/>
  <c r="B924"/>
  <c r="A924"/>
  <c r="B909"/>
  <c r="A909"/>
  <c r="B142"/>
  <c r="A142"/>
  <c r="B871"/>
  <c r="A871"/>
  <c r="B139"/>
  <c r="A139"/>
  <c r="B25"/>
  <c r="A25"/>
  <c r="B805"/>
  <c r="A805"/>
  <c r="B123"/>
  <c r="A123"/>
  <c r="B681"/>
  <c r="A681"/>
  <c r="B651"/>
  <c r="A651"/>
  <c r="B636"/>
  <c r="A636"/>
  <c r="B611"/>
  <c r="A611"/>
  <c r="B106"/>
  <c r="A106"/>
  <c r="B599"/>
  <c r="A599"/>
  <c r="B540"/>
  <c r="A540"/>
  <c r="B517"/>
  <c r="A517"/>
  <c r="B469"/>
  <c r="A469"/>
  <c r="B451"/>
  <c r="A451"/>
  <c r="B450"/>
  <c r="A450"/>
  <c r="B438"/>
  <c r="A438"/>
  <c r="B70"/>
  <c r="A70"/>
  <c r="B347"/>
  <c r="A347"/>
  <c r="B344"/>
  <c r="A344"/>
  <c r="B311"/>
  <c r="A311"/>
  <c r="B276"/>
  <c r="A276"/>
  <c r="B209"/>
  <c r="A209"/>
  <c r="B157"/>
  <c r="A157"/>
  <c r="B150"/>
  <c r="A150"/>
  <c r="B961"/>
  <c r="A961"/>
  <c r="B919"/>
  <c r="A919"/>
  <c r="B890"/>
  <c r="A890"/>
  <c r="B888"/>
  <c r="A888"/>
  <c r="B850"/>
  <c r="A850"/>
  <c r="B841"/>
  <c r="A841"/>
  <c r="B828"/>
  <c r="A828"/>
  <c r="B806"/>
  <c r="A806"/>
  <c r="B793"/>
  <c r="A793"/>
  <c r="B754"/>
  <c r="A754"/>
  <c r="B750"/>
  <c r="A750"/>
  <c r="B673"/>
  <c r="A673"/>
  <c r="B652"/>
  <c r="A652"/>
  <c r="B617"/>
  <c r="A617"/>
  <c r="B613"/>
  <c r="A613"/>
  <c r="B603"/>
  <c r="A603"/>
  <c r="B602"/>
  <c r="A602"/>
  <c r="B520"/>
  <c r="A520"/>
  <c r="B89"/>
  <c r="A89"/>
  <c r="B432"/>
  <c r="A432"/>
  <c r="B420"/>
  <c r="A420"/>
  <c r="B379"/>
  <c r="A379"/>
  <c r="B358"/>
  <c r="A358"/>
  <c r="B335"/>
  <c r="A335"/>
  <c r="B307"/>
  <c r="A307"/>
  <c r="B303"/>
  <c r="A303"/>
  <c r="B30"/>
  <c r="A30"/>
  <c r="B283"/>
  <c r="A283"/>
  <c r="B267"/>
  <c r="A267"/>
  <c r="B259"/>
  <c r="A259"/>
  <c r="B193"/>
  <c r="A193"/>
  <c r="B156"/>
  <c r="A156"/>
  <c r="D248" i="7"/>
  <c r="C972" i="9" s="1"/>
  <c r="B972"/>
  <c r="A972"/>
  <c r="D247" i="7"/>
  <c r="C963" i="9" s="1"/>
  <c r="B963"/>
  <c r="A963"/>
  <c r="D246" i="7"/>
  <c r="C910" i="9" s="1"/>
  <c r="B910"/>
  <c r="A910"/>
  <c r="D245" i="7"/>
  <c r="C870" i="9" s="1"/>
  <c r="B870"/>
  <c r="A870"/>
  <c r="D244" i="7"/>
  <c r="C835" i="9" s="1"/>
  <c r="B835"/>
  <c r="A835"/>
  <c r="D243" i="7"/>
  <c r="C816" i="9" s="1"/>
  <c r="B816"/>
  <c r="A816"/>
  <c r="D242" i="7"/>
  <c r="C812" i="9" s="1"/>
  <c r="B812"/>
  <c r="A812"/>
  <c r="D241" i="7"/>
  <c r="C768" i="9" s="1"/>
  <c r="B768"/>
  <c r="A768"/>
  <c r="D240" i="7"/>
  <c r="C745" i="9" s="1"/>
  <c r="B745"/>
  <c r="A745"/>
  <c r="D239" i="7"/>
  <c r="C718" i="9" s="1"/>
  <c r="B718"/>
  <c r="A718"/>
  <c r="D238" i="7"/>
  <c r="C120" i="9" s="1"/>
  <c r="B120"/>
  <c r="A120"/>
  <c r="D237" i="7"/>
  <c r="C117" i="9" s="1"/>
  <c r="B117"/>
  <c r="A117"/>
  <c r="D236" i="7"/>
  <c r="C669" i="9" s="1"/>
  <c r="B669"/>
  <c r="A669"/>
  <c r="D235" i="7"/>
  <c r="C108" i="9" s="1"/>
  <c r="B108"/>
  <c r="A108"/>
  <c r="D234" i="7"/>
  <c r="C22" i="9" s="1"/>
  <c r="B22"/>
  <c r="A22"/>
  <c r="D233" i="7"/>
  <c r="C564" i="9" s="1"/>
  <c r="B564"/>
  <c r="A564"/>
  <c r="D232" i="7"/>
  <c r="C552" i="9" s="1"/>
  <c r="B552"/>
  <c r="A552"/>
  <c r="D231" i="7"/>
  <c r="C91" i="9" s="1"/>
  <c r="B91"/>
  <c r="A91"/>
  <c r="D230" i="7"/>
  <c r="C487" i="9" s="1"/>
  <c r="B487"/>
  <c r="A487"/>
  <c r="D229" i="7"/>
  <c r="C467" i="9" s="1"/>
  <c r="B467"/>
  <c r="A467"/>
  <c r="D228" i="7"/>
  <c r="C462" i="9" s="1"/>
  <c r="B462"/>
  <c r="A462"/>
  <c r="D227" i="7"/>
  <c r="C455" i="9" s="1"/>
  <c r="B455"/>
  <c r="A455"/>
  <c r="D226" i="7"/>
  <c r="C427" i="9" s="1"/>
  <c r="B427"/>
  <c r="A427"/>
  <c r="D225" i="7"/>
  <c r="C352" i="9" s="1"/>
  <c r="B352"/>
  <c r="A352"/>
  <c r="D224" i="7"/>
  <c r="C349" i="9" s="1"/>
  <c r="B349"/>
  <c r="A349"/>
  <c r="D223" i="7"/>
  <c r="C348" i="9" s="1"/>
  <c r="B348"/>
  <c r="A348"/>
  <c r="D222" i="7"/>
  <c r="C66" i="9" s="1"/>
  <c r="B66"/>
  <c r="A66"/>
  <c r="D221" i="7"/>
  <c r="C261" i="9" s="1"/>
  <c r="B261"/>
  <c r="A261"/>
  <c r="D220" i="7"/>
  <c r="C60" i="9" s="1"/>
  <c r="B60"/>
  <c r="A60"/>
  <c r="D219" i="7"/>
  <c r="C194" i="9" s="1"/>
  <c r="B194"/>
  <c r="A194"/>
  <c r="D218" i="7"/>
  <c r="C180" i="9" s="1"/>
  <c r="B180"/>
  <c r="A180"/>
  <c r="D217" i="7"/>
  <c r="C9" i="9" s="1"/>
  <c r="B9"/>
  <c r="A9"/>
  <c r="B901"/>
  <c r="A901"/>
  <c r="B867"/>
  <c r="A867"/>
  <c r="B864"/>
  <c r="A864"/>
  <c r="B137"/>
  <c r="A137"/>
  <c r="B851"/>
  <c r="A851"/>
  <c r="B844"/>
  <c r="A844"/>
  <c r="B133"/>
  <c r="A133"/>
  <c r="B48"/>
  <c r="A48"/>
  <c r="B720"/>
  <c r="A720"/>
  <c r="B15"/>
  <c r="A15"/>
  <c r="B686"/>
  <c r="A686"/>
  <c r="B685"/>
  <c r="A685"/>
  <c r="B114"/>
  <c r="A114"/>
  <c r="B589"/>
  <c r="A589"/>
  <c r="B573"/>
  <c r="A573"/>
  <c r="B571"/>
  <c r="A571"/>
  <c r="B13"/>
  <c r="A13"/>
  <c r="B546"/>
  <c r="A546"/>
  <c r="B407"/>
  <c r="A407"/>
  <c r="B405"/>
  <c r="A405"/>
  <c r="B328"/>
  <c r="A328"/>
  <c r="B295"/>
  <c r="A295"/>
  <c r="B294"/>
  <c r="A294"/>
  <c r="B238"/>
  <c r="A238"/>
  <c r="B214"/>
  <c r="A214"/>
  <c r="B208"/>
  <c r="A208"/>
  <c r="B260"/>
  <c r="A260"/>
  <c r="B166"/>
  <c r="A166"/>
  <c r="B947"/>
  <c r="A947"/>
  <c r="B917"/>
  <c r="A917"/>
  <c r="B879"/>
  <c r="A879"/>
  <c r="B846"/>
  <c r="A846"/>
  <c r="B804"/>
  <c r="A804"/>
  <c r="B776"/>
  <c r="A776"/>
  <c r="B684"/>
  <c r="A684"/>
  <c r="B116"/>
  <c r="A116"/>
  <c r="B658"/>
  <c r="A658"/>
  <c r="B644"/>
  <c r="A644"/>
  <c r="B560"/>
  <c r="A560"/>
  <c r="B11"/>
  <c r="A11"/>
  <c r="B496"/>
  <c r="A496"/>
  <c r="B444"/>
  <c r="A444"/>
  <c r="B399"/>
  <c r="A399"/>
  <c r="B333"/>
  <c r="A333"/>
  <c r="B321"/>
  <c r="A321"/>
  <c r="B305"/>
  <c r="A305"/>
  <c r="B273"/>
  <c r="A273"/>
  <c r="B253"/>
  <c r="A253"/>
  <c r="B221"/>
  <c r="A221"/>
  <c r="B217"/>
  <c r="A217"/>
  <c r="B212"/>
  <c r="A212"/>
  <c r="B165"/>
  <c r="A165"/>
  <c r="B926"/>
  <c r="A926"/>
  <c r="B916"/>
  <c r="A916"/>
  <c r="B894"/>
  <c r="A894"/>
  <c r="B803"/>
  <c r="A803"/>
  <c r="B775"/>
  <c r="A775"/>
  <c r="B683"/>
  <c r="A683"/>
  <c r="B657"/>
  <c r="A657"/>
  <c r="B643"/>
  <c r="A643"/>
  <c r="B634"/>
  <c r="A634"/>
  <c r="B622"/>
  <c r="A622"/>
  <c r="B39"/>
  <c r="A39"/>
  <c r="B99"/>
  <c r="A99"/>
  <c r="B36"/>
  <c r="A36"/>
  <c r="B495"/>
  <c r="A495"/>
  <c r="B443"/>
  <c r="A443"/>
  <c r="B78"/>
  <c r="A78"/>
  <c r="B386"/>
  <c r="A386"/>
  <c r="B324"/>
  <c r="A324"/>
  <c r="B320"/>
  <c r="A320"/>
  <c r="B64"/>
  <c r="A64"/>
  <c r="B235"/>
  <c r="A235"/>
  <c r="B220"/>
  <c r="A220"/>
  <c r="B216"/>
  <c r="A216"/>
  <c r="B215"/>
  <c r="A215"/>
  <c r="B158"/>
  <c r="A158"/>
  <c r="B956"/>
  <c r="A956"/>
  <c r="B930"/>
  <c r="A930"/>
  <c r="B834"/>
  <c r="A834"/>
  <c r="B783"/>
  <c r="A783"/>
  <c r="B44"/>
  <c r="A44"/>
  <c r="B43"/>
  <c r="A43"/>
  <c r="B781"/>
  <c r="A781"/>
  <c r="B773"/>
  <c r="A773"/>
  <c r="B735"/>
  <c r="A735"/>
  <c r="B629"/>
  <c r="A629"/>
  <c r="B532"/>
  <c r="A532"/>
  <c r="B523"/>
  <c r="A523"/>
  <c r="B513"/>
  <c r="A513"/>
  <c r="B504"/>
  <c r="A504"/>
  <c r="B488"/>
  <c r="A488"/>
  <c r="B480"/>
  <c r="A480"/>
  <c r="B434"/>
  <c r="A434"/>
  <c r="B32"/>
  <c r="A32"/>
  <c r="B389"/>
  <c r="A389"/>
  <c r="B361"/>
  <c r="A361"/>
  <c r="B353"/>
  <c r="A353"/>
  <c r="B315"/>
  <c r="A315"/>
  <c r="B296"/>
  <c r="A296"/>
  <c r="B266"/>
  <c r="A266"/>
  <c r="B257"/>
  <c r="A257"/>
  <c r="B252"/>
  <c r="A252"/>
  <c r="B251"/>
  <c r="A251"/>
  <c r="B242"/>
  <c r="A242"/>
  <c r="B198"/>
  <c r="A198"/>
  <c r="B188"/>
  <c r="A188"/>
  <c r="B182"/>
  <c r="A182"/>
  <c r="B160"/>
  <c r="A160"/>
  <c r="B936"/>
  <c r="A936"/>
  <c r="B892"/>
  <c r="A892"/>
  <c r="B873"/>
  <c r="A873"/>
  <c r="B861"/>
  <c r="A861"/>
  <c r="B858"/>
  <c r="A858"/>
  <c r="B848"/>
  <c r="A848"/>
  <c r="B798"/>
  <c r="A798"/>
  <c r="B795"/>
  <c r="A795"/>
  <c r="B790"/>
  <c r="A790"/>
  <c r="B751"/>
  <c r="A751"/>
  <c r="B737"/>
  <c r="A737"/>
  <c r="B733"/>
  <c r="A733"/>
  <c r="B705"/>
  <c r="A705"/>
  <c r="B675"/>
  <c r="A675"/>
  <c r="B650"/>
  <c r="A650"/>
  <c r="B588"/>
  <c r="A588"/>
  <c r="B585"/>
  <c r="A585"/>
  <c r="B559"/>
  <c r="A559"/>
  <c r="B531"/>
  <c r="A531"/>
  <c r="B507"/>
  <c r="A507"/>
  <c r="B92"/>
  <c r="A92"/>
  <c r="B476"/>
  <c r="A476"/>
  <c r="B82"/>
  <c r="A82"/>
  <c r="B436"/>
  <c r="A436"/>
  <c r="B417"/>
  <c r="A417"/>
  <c r="B388"/>
  <c r="A388"/>
  <c r="B297"/>
  <c r="A297"/>
  <c r="B268"/>
  <c r="A268"/>
  <c r="B264"/>
  <c r="A264"/>
  <c r="B229"/>
  <c r="A229"/>
  <c r="B197"/>
  <c r="A197"/>
  <c r="B187"/>
  <c r="A187"/>
  <c r="B184"/>
  <c r="A184"/>
  <c r="B183"/>
  <c r="A183"/>
  <c r="B159"/>
  <c r="A159"/>
  <c r="D72" i="7"/>
  <c r="C923" i="9" s="1"/>
  <c r="B923"/>
  <c r="A923"/>
  <c r="D71" i="7"/>
  <c r="C905" i="9" s="1"/>
  <c r="B905"/>
  <c r="A905"/>
  <c r="D70" i="7"/>
  <c r="C882" i="9" s="1"/>
  <c r="B882"/>
  <c r="A882"/>
  <c r="D69" i="7"/>
  <c r="C868" i="9" s="1"/>
  <c r="B868"/>
  <c r="A868"/>
  <c r="D68" i="7"/>
  <c r="C866" i="9" s="1"/>
  <c r="B866"/>
  <c r="A866"/>
  <c r="D67" i="7"/>
  <c r="C833" i="9" s="1"/>
  <c r="B833"/>
  <c r="A833"/>
  <c r="D66" i="7"/>
  <c r="C780" i="9" s="1"/>
  <c r="B780"/>
  <c r="A780"/>
  <c r="D65" i="7"/>
  <c r="C734" i="9" s="1"/>
  <c r="B734"/>
  <c r="A734"/>
  <c r="D64" i="7"/>
  <c r="C732" i="9" s="1"/>
  <c r="B732"/>
  <c r="A732"/>
  <c r="D63" i="7"/>
  <c r="C731" i="9" s="1"/>
  <c r="B731"/>
  <c r="A731"/>
  <c r="D62" i="7"/>
  <c r="C723" i="9" s="1"/>
  <c r="B723"/>
  <c r="A723"/>
  <c r="D61" i="7"/>
  <c r="C698" i="9" s="1"/>
  <c r="B698"/>
  <c r="A698"/>
  <c r="D60" i="7"/>
  <c r="C647" i="9" s="1"/>
  <c r="B647"/>
  <c r="A647"/>
  <c r="D59" i="7"/>
  <c r="C628" i="9" s="1"/>
  <c r="B628"/>
  <c r="A628"/>
  <c r="D58" i="7"/>
  <c r="C627" i="9" s="1"/>
  <c r="B627"/>
  <c r="A627"/>
  <c r="D57" i="7"/>
  <c r="C104" i="9" s="1"/>
  <c r="B104"/>
  <c r="A104"/>
  <c r="D56" i="7"/>
  <c r="C561" i="9" s="1"/>
  <c r="B561"/>
  <c r="A561"/>
  <c r="D55" i="7"/>
  <c r="C534" i="9" s="1"/>
  <c r="B534"/>
  <c r="A534"/>
  <c r="D54" i="7"/>
  <c r="C508" i="9" s="1"/>
  <c r="B508"/>
  <c r="A508"/>
  <c r="D53" i="7"/>
  <c r="C93" i="9" s="1"/>
  <c r="B93"/>
  <c r="A93"/>
  <c r="D52" i="7"/>
  <c r="C499" i="9" s="1"/>
  <c r="B499"/>
  <c r="A499"/>
  <c r="D51" i="7"/>
  <c r="C479" i="9" s="1"/>
  <c r="B479"/>
  <c r="A479"/>
  <c r="D50" i="7"/>
  <c r="C473" i="9" s="1"/>
  <c r="B473"/>
  <c r="A473"/>
  <c r="D49" i="7"/>
  <c r="C447" i="9" s="1"/>
  <c r="B447"/>
  <c r="A447"/>
  <c r="D48" i="7"/>
  <c r="C421" i="9" s="1"/>
  <c r="B421"/>
  <c r="A421"/>
  <c r="D47" i="7"/>
  <c r="C364" i="9" s="1"/>
  <c r="B364"/>
  <c r="A364"/>
  <c r="D46" i="7"/>
  <c r="C359" i="9" s="1"/>
  <c r="B359"/>
  <c r="A359"/>
  <c r="D45" i="7"/>
  <c r="C357" i="9" s="1"/>
  <c r="B357"/>
  <c r="A357"/>
  <c r="D44" i="7"/>
  <c r="C330" i="9" s="1"/>
  <c r="B330"/>
  <c r="A330"/>
  <c r="D43" i="7"/>
  <c r="C329" i="9" s="1"/>
  <c r="B329"/>
  <c r="A329"/>
  <c r="D42" i="7"/>
  <c r="C316" i="9" s="1"/>
  <c r="B316"/>
  <c r="A316"/>
  <c r="D41" i="7"/>
  <c r="C302" i="9" s="1"/>
  <c r="B302"/>
  <c r="A302"/>
  <c r="D40" i="7"/>
  <c r="C298" i="9" s="1"/>
  <c r="B298"/>
  <c r="A298"/>
  <c r="D39" i="7"/>
  <c r="C272" i="9" s="1"/>
  <c r="B272"/>
  <c r="A272"/>
  <c r="D38" i="7"/>
  <c r="C265" i="9" s="1"/>
  <c r="B265"/>
  <c r="A265"/>
  <c r="D37" i="7"/>
  <c r="C241" i="9" s="1"/>
  <c r="B241"/>
  <c r="A241"/>
  <c r="D36" i="7"/>
  <c r="C201" i="9" s="1"/>
  <c r="B201"/>
  <c r="A201"/>
  <c r="D35" i="7"/>
  <c r="C51" i="9" s="1"/>
  <c r="B51"/>
  <c r="A51"/>
  <c r="B962"/>
  <c r="A962"/>
  <c r="B935"/>
  <c r="A935"/>
  <c r="B925"/>
  <c r="A925"/>
  <c r="B807"/>
  <c r="A807"/>
  <c r="B760"/>
  <c r="A760"/>
  <c r="B746"/>
  <c r="A746"/>
  <c r="B722"/>
  <c r="A722"/>
  <c r="B699"/>
  <c r="A699"/>
  <c r="B682"/>
  <c r="A682"/>
  <c r="B674"/>
  <c r="A674"/>
  <c r="B660"/>
  <c r="A660"/>
  <c r="B113"/>
  <c r="A113"/>
  <c r="B648"/>
  <c r="A648"/>
  <c r="B640"/>
  <c r="A640"/>
  <c r="B600"/>
  <c r="A600"/>
  <c r="B521"/>
  <c r="A521"/>
  <c r="B501"/>
  <c r="A501"/>
  <c r="B90"/>
  <c r="A90"/>
  <c r="B445"/>
  <c r="A445"/>
  <c r="B79"/>
  <c r="A79"/>
  <c r="B415"/>
  <c r="A415"/>
  <c r="B336"/>
  <c r="A336"/>
  <c r="B331"/>
  <c r="A331"/>
  <c r="B310"/>
  <c r="A310"/>
  <c r="B68"/>
  <c r="A68"/>
  <c r="B292"/>
  <c r="A292"/>
  <c r="B280"/>
  <c r="A280"/>
  <c r="B65"/>
  <c r="A65"/>
  <c r="B275"/>
  <c r="A275"/>
  <c r="B248"/>
  <c r="A248"/>
  <c r="B155"/>
  <c r="A155"/>
  <c r="D934" i="7"/>
  <c r="C119" i="9" s="1"/>
  <c r="D274" i="7"/>
  <c r="C828" i="9" s="1"/>
  <c r="D272" i="7"/>
  <c r="C793" i="9" s="1"/>
  <c r="F981" i="7"/>
  <c r="E27" i="11"/>
  <c r="D27"/>
  <c r="F16"/>
  <c r="E18"/>
  <c r="F18"/>
  <c r="D190" i="7"/>
  <c r="C260" i="9" s="1"/>
  <c r="E39" i="11"/>
  <c r="E37"/>
  <c r="D40"/>
  <c r="E31"/>
  <c r="F7"/>
  <c r="D13"/>
  <c r="D14"/>
  <c r="F6"/>
  <c r="F5"/>
  <c r="E32"/>
  <c r="F33"/>
  <c r="D25"/>
  <c r="D914" i="7"/>
  <c r="C245" i="9" s="1"/>
  <c r="D920" i="7"/>
  <c r="C385" i="9" s="1"/>
  <c r="D947" i="7"/>
  <c r="C143" i="9" s="1"/>
  <c r="D911" i="7"/>
  <c r="C178" i="9" s="1"/>
  <c r="D938" i="7"/>
  <c r="C797" i="9" s="1"/>
  <c r="D937" i="7"/>
  <c r="C784" i="9" s="1"/>
  <c r="D786" i="7"/>
  <c r="C568" i="9" s="1"/>
  <c r="D784" i="7"/>
  <c r="C563" i="9" s="1"/>
  <c r="D790" i="7"/>
  <c r="C633" i="9" s="1"/>
  <c r="D881" i="7"/>
  <c r="C824" i="9" s="1"/>
  <c r="D873" i="7"/>
  <c r="C632" i="9" s="1"/>
  <c r="D867" i="7"/>
  <c r="C98" i="9" s="1"/>
  <c r="D885" i="7"/>
  <c r="C49" i="9" s="1"/>
  <c r="D871" i="7"/>
  <c r="C572" i="9" s="1"/>
  <c r="D864" i="7"/>
  <c r="C365" i="9" s="1"/>
  <c r="D865" i="7"/>
  <c r="C406" i="9"/>
  <c r="D874" i="7"/>
  <c r="C667" i="9" s="1"/>
  <c r="D877" i="7"/>
  <c r="C688" i="9" s="1"/>
  <c r="D878" i="7"/>
  <c r="C738" i="9" s="1"/>
  <c r="D872" i="7"/>
  <c r="C586" i="9" s="1"/>
  <c r="D886" i="7"/>
  <c r="C881" i="9" s="1"/>
  <c r="D879" i="7"/>
  <c r="C742" i="9" s="1"/>
  <c r="D863" i="7"/>
  <c r="C233" i="9" s="1"/>
  <c r="D866" i="7"/>
  <c r="C484" i="9"/>
  <c r="D883" i="7"/>
  <c r="C837" i="9" s="1"/>
  <c r="D880" i="7"/>
  <c r="C749" i="9" s="1"/>
  <c r="D868" i="7"/>
  <c r="C544" i="9" s="1"/>
  <c r="D884" i="7"/>
  <c r="C865" i="9" s="1"/>
  <c r="D870" i="7"/>
  <c r="C38" i="9" s="1"/>
  <c r="D875" i="7"/>
  <c r="C671" i="9" s="1"/>
  <c r="D869" i="7"/>
  <c r="C545" i="9" s="1"/>
  <c r="D876" i="7"/>
  <c r="C672" i="9"/>
  <c r="D882" i="7"/>
  <c r="C826" i="9" s="1"/>
  <c r="D862" i="7"/>
  <c r="C154" i="9" s="1"/>
  <c r="D162" i="7"/>
  <c r="C894" i="9" s="1"/>
  <c r="D141" i="7"/>
  <c r="C215" i="9" s="1"/>
  <c r="D144" i="7"/>
  <c r="C235" i="9" s="1"/>
  <c r="D164" i="7"/>
  <c r="C926" i="9" s="1"/>
  <c r="D156" i="7"/>
  <c r="C634" i="9" s="1"/>
  <c r="D148" i="7"/>
  <c r="C386" i="9" s="1"/>
  <c r="D154" i="7"/>
  <c r="C39" i="9" s="1"/>
  <c r="D147" i="7"/>
  <c r="C324" i="9" s="1"/>
  <c r="D149" i="7"/>
  <c r="C78" i="9" s="1"/>
  <c r="D163" i="7"/>
  <c r="C916" i="9" s="1"/>
  <c r="D161" i="7"/>
  <c r="C803" i="9" s="1"/>
  <c r="D160" i="7"/>
  <c r="C775" i="9" s="1"/>
  <c r="D159" i="7"/>
  <c r="C683" i="9" s="1"/>
  <c r="D158" i="7"/>
  <c r="C657" i="9" s="1"/>
  <c r="D157" i="7"/>
  <c r="C643" i="9" s="1"/>
  <c r="D153" i="7"/>
  <c r="C99" i="9" s="1"/>
  <c r="D152" i="7"/>
  <c r="C36" i="9" s="1"/>
  <c r="D151" i="7"/>
  <c r="C495" i="9" s="1"/>
  <c r="D150" i="7"/>
  <c r="C443" i="9" s="1"/>
  <c r="D140" i="7"/>
  <c r="C158" i="9" s="1"/>
  <c r="D146" i="7"/>
  <c r="C320" i="9" s="1"/>
  <c r="D145" i="7"/>
  <c r="C64" i="9" s="1"/>
  <c r="D143" i="7"/>
  <c r="C220" i="9" s="1"/>
  <c r="D142" i="7"/>
  <c r="C216" i="9" s="1"/>
  <c r="D155" i="7"/>
  <c r="C622" i="9" s="1"/>
  <c r="D295" i="7"/>
  <c r="C599" i="9" s="1"/>
  <c r="D296" i="7"/>
  <c r="C106" i="9" s="1"/>
  <c r="D300" i="7"/>
  <c r="C681" i="9" s="1"/>
  <c r="D306" i="7"/>
  <c r="C142" i="9"/>
  <c r="D301" i="7"/>
  <c r="C123" i="9" s="1"/>
  <c r="D302" i="7"/>
  <c r="C805" i="9" s="1"/>
  <c r="D298" i="7"/>
  <c r="C636" i="9" s="1"/>
  <c r="D287" i="7"/>
  <c r="C347" i="9" s="1"/>
  <c r="D309" i="7"/>
  <c r="C938" i="9" s="1"/>
  <c r="D290" i="7"/>
  <c r="C450" i="9"/>
  <c r="D291" i="7"/>
  <c r="C451" i="9" s="1"/>
  <c r="D294" i="7"/>
  <c r="C540" i="9"/>
  <c r="D308" i="7"/>
  <c r="C924" i="9" s="1"/>
  <c r="D282" i="7"/>
  <c r="C157" i="9" s="1"/>
  <c r="D312" i="7"/>
  <c r="C957" i="9" s="1"/>
  <c r="D310" i="7"/>
  <c r="C951" i="9" s="1"/>
  <c r="D299" i="7"/>
  <c r="C651" i="9" s="1"/>
  <c r="D419" i="7"/>
  <c r="C931" i="9" s="1"/>
  <c r="D409" i="7"/>
  <c r="C714" i="9"/>
  <c r="D402" i="7"/>
  <c r="C482" i="9" s="1"/>
  <c r="D416" i="7"/>
  <c r="C876" i="9" s="1"/>
  <c r="D354" i="7"/>
  <c r="C665" i="9" s="1"/>
  <c r="D355" i="7"/>
  <c r="C704" i="9" s="1"/>
  <c r="D339" i="7"/>
  <c r="C58" i="9" s="1"/>
  <c r="D341" i="7"/>
  <c r="C299" i="9" s="1"/>
  <c r="D352" i="7"/>
  <c r="C525" i="9" s="1"/>
  <c r="D351" i="7"/>
  <c r="C522" i="9" s="1"/>
  <c r="D170" i="7"/>
  <c r="C273" i="9" s="1"/>
  <c r="D188" i="7"/>
  <c r="C947" i="9" s="1"/>
  <c r="D168" i="7"/>
  <c r="C221" i="9" s="1"/>
  <c r="D186" i="7"/>
  <c r="C879" i="9" s="1"/>
  <c r="D183" i="7"/>
  <c r="C776" i="9" s="1"/>
  <c r="D957" i="7"/>
  <c r="C34" i="9"/>
  <c r="D970" i="7"/>
  <c r="C725" i="9" s="1"/>
  <c r="D974" i="7"/>
  <c r="C811" i="9"/>
  <c r="D954" i="7"/>
  <c r="C363" i="9" s="1"/>
  <c r="D546" i="7"/>
  <c r="C590" i="9" s="1"/>
  <c r="D557" i="7"/>
  <c r="C921" i="9"/>
  <c r="D541" i="7"/>
  <c r="C75" i="9" s="1"/>
  <c r="D760" i="7"/>
  <c r="C702" i="9" s="1"/>
  <c r="D738" i="7"/>
  <c r="C786" i="9" s="1"/>
  <c r="D722" i="7"/>
  <c r="C279" i="9" s="1"/>
  <c r="D737" i="7"/>
  <c r="C710" i="9" s="1"/>
  <c r="D734" i="7"/>
  <c r="C618" i="9"/>
  <c r="D746" i="7"/>
  <c r="C945" i="9" s="1"/>
  <c r="D741" i="7"/>
  <c r="C872" i="9"/>
  <c r="D423" i="7"/>
  <c r="C207" i="9" s="1"/>
  <c r="D431" i="7"/>
  <c r="C402" i="9" s="1"/>
  <c r="D425" i="7"/>
  <c r="C224" i="9" s="1"/>
  <c r="D447" i="7"/>
  <c r="C896" i="9" s="1"/>
  <c r="D450" i="7"/>
  <c r="C943" i="9" s="1"/>
  <c r="D433" i="7"/>
  <c r="C426" i="9" s="1"/>
  <c r="D449" i="7"/>
  <c r="C941" i="9" s="1"/>
  <c r="D137" i="7"/>
  <c r="C834" i="9" s="1"/>
  <c r="D131" i="7"/>
  <c r="C735" i="9" s="1"/>
  <c r="D130" i="7"/>
  <c r="C629" i="9" s="1"/>
  <c r="D120" i="7"/>
  <c r="C361" i="9" s="1"/>
  <c r="D112" i="7"/>
  <c r="C242" i="9" s="1"/>
  <c r="D113" i="7"/>
  <c r="C251" i="9" s="1"/>
  <c r="D122" i="7"/>
  <c r="C32" i="9" s="1"/>
  <c r="D134" i="7"/>
  <c r="C43" i="9" s="1"/>
  <c r="D135" i="7"/>
  <c r="C44" i="9" s="1"/>
  <c r="D126" i="7"/>
  <c r="C504" i="9" s="1"/>
  <c r="D116" i="7"/>
  <c r="C266" i="9" s="1"/>
  <c r="D109" i="7"/>
  <c r="C182" i="9" s="1"/>
  <c r="D136" i="7"/>
  <c r="C783" i="9" s="1"/>
  <c r="D117" i="7"/>
  <c r="C296" i="9" s="1"/>
  <c r="D127" i="7"/>
  <c r="C513" i="9" s="1"/>
  <c r="D125" i="7"/>
  <c r="C488" i="9" s="1"/>
  <c r="D124" i="7"/>
  <c r="C480" i="9" s="1"/>
  <c r="D132" i="7"/>
  <c r="C773" i="9" s="1"/>
  <c r="D110" i="7"/>
  <c r="C188" i="9" s="1"/>
  <c r="D114" i="7"/>
  <c r="C252" i="9" s="1"/>
  <c r="D133" i="7"/>
  <c r="C781" i="9" s="1"/>
  <c r="D129" i="7"/>
  <c r="C532" i="9" s="1"/>
  <c r="D118" i="7"/>
  <c r="C315" i="9" s="1"/>
  <c r="D119" i="7"/>
  <c r="C353" i="9" s="1"/>
  <c r="D115" i="7"/>
  <c r="C257" i="9" s="1"/>
  <c r="D111" i="7"/>
  <c r="C198" i="9" s="1"/>
  <c r="D139" i="7"/>
  <c r="C956" i="9" s="1"/>
  <c r="D138" i="7"/>
  <c r="C930" i="9" s="1"/>
  <c r="D123" i="7"/>
  <c r="C434" i="9" s="1"/>
  <c r="D128" i="7"/>
  <c r="C523" i="9" s="1"/>
  <c r="D121" i="7"/>
  <c r="C389" i="9" s="1"/>
  <c r="D108" i="7"/>
  <c r="C160" i="9" s="1"/>
  <c r="D106" i="7"/>
  <c r="C892" i="9" s="1"/>
  <c r="D79" i="7"/>
  <c r="C264" i="9" s="1"/>
  <c r="D101" i="7"/>
  <c r="C798" i="9" s="1"/>
  <c r="D91" i="7"/>
  <c r="C585" i="9" s="1"/>
  <c r="D94" i="7"/>
  <c r="C675" i="9" s="1"/>
  <c r="D817" i="7"/>
  <c r="C556" i="9" s="1"/>
  <c r="D659" i="7"/>
  <c r="C61" i="9" s="1"/>
  <c r="D670" i="7"/>
  <c r="C466" i="9" s="1"/>
  <c r="D677" i="7"/>
  <c r="C631" i="9" s="1"/>
  <c r="D680" i="7"/>
  <c r="C42" i="9" s="1"/>
  <c r="D687" i="7"/>
  <c r="C903" i="9" s="1"/>
  <c r="D664" i="7"/>
  <c r="C346" i="9" s="1"/>
  <c r="D662" i="7"/>
  <c r="C69" i="9" s="1"/>
  <c r="D663" i="7"/>
  <c r="C334" i="9"/>
  <c r="D658" i="7"/>
  <c r="C250" i="9" s="1"/>
  <c r="D683" i="7"/>
  <c r="C680" i="9" s="1"/>
  <c r="D686" i="7"/>
  <c r="C827" i="9" s="1"/>
  <c r="D678" i="7"/>
  <c r="C638" i="9" s="1"/>
  <c r="D642" i="7"/>
  <c r="C574" i="9"/>
  <c r="D640" i="7"/>
  <c r="C535" i="9" s="1"/>
  <c r="D638" i="7"/>
  <c r="C509" i="9"/>
  <c r="D651" i="7"/>
  <c r="C887" i="9" s="1"/>
  <c r="D648" i="7"/>
  <c r="C829" i="9" s="1"/>
  <c r="D632" i="7"/>
  <c r="C408" i="9" s="1"/>
  <c r="D630" i="7"/>
  <c r="C237" i="9" s="1"/>
  <c r="D848" i="7"/>
  <c r="C121" i="9" s="1"/>
  <c r="D978" i="7"/>
  <c r="D977"/>
  <c r="C944" i="9" s="1"/>
  <c r="D976" i="7"/>
  <c r="C893" i="9" s="1"/>
  <c r="D975" i="7"/>
  <c r="C842" i="9" s="1"/>
  <c r="D973" i="7"/>
  <c r="C23" i="9" s="1"/>
  <c r="D972" i="7"/>
  <c r="C128" i="9" s="1"/>
  <c r="D971" i="7"/>
  <c r="C761" i="9" s="1"/>
  <c r="D969" i="7"/>
  <c r="C717" i="9" s="1"/>
  <c r="D968" i="7"/>
  <c r="C711" i="9" s="1"/>
  <c r="D967" i="7"/>
  <c r="C695" i="9" s="1"/>
  <c r="D966" i="7"/>
  <c r="C689" i="9" s="1"/>
  <c r="D965" i="7"/>
  <c r="C630" i="9" s="1"/>
  <c r="D964" i="7"/>
  <c r="C624" i="9" s="1"/>
  <c r="D963" i="7"/>
  <c r="C109" i="9" s="1"/>
  <c r="D962" i="7"/>
  <c r="C615" i="9" s="1"/>
  <c r="D961" i="7"/>
  <c r="C580" i="9" s="1"/>
  <c r="D960" i="7"/>
  <c r="C37" i="9" s="1"/>
  <c r="D959" i="7"/>
  <c r="C510" i="9" s="1"/>
  <c r="D958" i="7"/>
  <c r="C458" i="9" s="1"/>
  <c r="D956" i="7"/>
  <c r="C418" i="9" s="1"/>
  <c r="D955" i="7"/>
  <c r="C394" i="9" s="1"/>
  <c r="D953" i="7"/>
  <c r="C341" i="9" s="1"/>
  <c r="D952" i="7"/>
  <c r="C244" i="9" s="1"/>
  <c r="D951" i="7"/>
  <c r="C231" i="9" s="1"/>
  <c r="D950" i="7"/>
  <c r="C172" i="9" s="1"/>
  <c r="D655" i="7"/>
  <c r="C974" i="9" s="1"/>
  <c r="D654" i="7"/>
  <c r="C928" i="9" s="1"/>
  <c r="D653" i="7"/>
  <c r="C145" i="9" s="1"/>
  <c r="D652" i="7"/>
  <c r="C900" i="9" s="1"/>
  <c r="D650" i="7"/>
  <c r="C869" i="9" s="1"/>
  <c r="D649" i="7"/>
  <c r="C830" i="9" s="1"/>
  <c r="D647" i="7"/>
  <c r="C808" i="9" s="1"/>
  <c r="D646" i="7"/>
  <c r="C764" i="9" s="1"/>
  <c r="D645" i="7"/>
  <c r="C763" i="9" s="1"/>
  <c r="D644" i="7"/>
  <c r="C41" i="9" s="1"/>
  <c r="D643" i="7"/>
  <c r="C582" i="9" s="1"/>
  <c r="D641" i="7"/>
  <c r="C569" i="9" s="1"/>
  <c r="D639" i="7"/>
  <c r="C528" i="9" s="1"/>
  <c r="D637" i="7"/>
  <c r="C12" i="9" s="1"/>
  <c r="D636" i="7"/>
  <c r="C457" i="9" s="1"/>
  <c r="D635" i="7"/>
  <c r="C84" i="9" s="1"/>
  <c r="D634" i="7"/>
  <c r="C431" i="9" s="1"/>
  <c r="D633" i="7"/>
  <c r="C81" i="9" s="1"/>
  <c r="D631" i="7"/>
  <c r="C309" i="9" s="1"/>
  <c r="D629" i="7"/>
  <c r="C8" i="9" s="1"/>
  <c r="D628" i="7"/>
  <c r="C151" i="9" s="1"/>
  <c r="D949" i="7"/>
  <c r="C942" i="9" s="1"/>
  <c r="D948" i="7"/>
  <c r="C147" i="9" s="1"/>
  <c r="D946" i="7"/>
  <c r="C902" i="9" s="1"/>
  <c r="D945" i="7"/>
  <c r="C889" i="9" s="1"/>
  <c r="D944" i="7"/>
  <c r="C885" i="9" s="1"/>
  <c r="D943" i="7"/>
  <c r="C884" i="9" s="1"/>
  <c r="D942" i="7"/>
  <c r="C860" i="9" s="1"/>
  <c r="D941" i="7"/>
  <c r="C859" i="9" s="1"/>
  <c r="D940" i="7"/>
  <c r="C47" i="9" s="1"/>
  <c r="D939" i="7"/>
  <c r="C801" i="9" s="1"/>
  <c r="D936" i="7"/>
  <c r="C771" i="9" s="1"/>
  <c r="D935" i="7"/>
  <c r="C757" i="9" s="1"/>
  <c r="D933" i="7"/>
  <c r="C597" i="9" s="1"/>
  <c r="D932" i="7"/>
  <c r="C596" i="9" s="1"/>
  <c r="D931" i="7"/>
  <c r="C593" i="9" s="1"/>
  <c r="D930" i="7"/>
  <c r="C565" i="9" s="1"/>
  <c r="D929" i="7"/>
  <c r="C555" i="9" s="1"/>
  <c r="D928" i="7"/>
  <c r="C530" i="9" s="1"/>
  <c r="D927" i="7"/>
  <c r="C526" i="9" s="1"/>
  <c r="D926" i="7"/>
  <c r="C515" i="9" s="1"/>
  <c r="D925" i="7"/>
  <c r="C503" i="9" s="1"/>
  <c r="D924" i="7"/>
  <c r="C485" i="9" s="1"/>
  <c r="D923" i="7"/>
  <c r="C442" i="9" s="1"/>
  <c r="D922" i="7"/>
  <c r="C441" i="9" s="1"/>
  <c r="D921" i="7"/>
  <c r="C77" i="9" s="1"/>
  <c r="D919" i="7"/>
  <c r="C383" i="9" s="1"/>
  <c r="D918" i="7"/>
  <c r="C343" i="9" s="1"/>
  <c r="D917" i="7"/>
  <c r="C306" i="9" s="1"/>
  <c r="D916" i="7"/>
  <c r="C285" i="9" s="1"/>
  <c r="D915" i="7"/>
  <c r="C246" i="9" s="1"/>
  <c r="D913" i="7"/>
  <c r="C227" i="9" s="1"/>
  <c r="D910" i="7"/>
  <c r="C152" i="9" s="1"/>
  <c r="D912" i="7"/>
  <c r="C190" i="9" s="1"/>
  <c r="D909" i="7"/>
  <c r="C878" i="9" s="1"/>
  <c r="D908" i="7"/>
  <c r="C856" i="9"/>
  <c r="D906" i="7"/>
  <c r="C747" i="9" s="1"/>
  <c r="D905" i="7"/>
  <c r="C719" i="9" s="1"/>
  <c r="D904" i="7"/>
  <c r="C16" i="9" s="1"/>
  <c r="D903" i="7"/>
  <c r="C122" i="9" s="1"/>
  <c r="D902" i="7"/>
  <c r="C713" i="9" s="1"/>
  <c r="D901" i="7"/>
  <c r="C703" i="9" s="1"/>
  <c r="D900" i="7"/>
  <c r="C697" i="9" s="1"/>
  <c r="D899" i="7"/>
  <c r="C691" i="9"/>
  <c r="D898" i="7"/>
  <c r="C637" i="9" s="1"/>
  <c r="D897" i="7"/>
  <c r="C591" i="9" s="1"/>
  <c r="D887" i="7"/>
  <c r="C162" i="9" s="1"/>
  <c r="D896" i="7"/>
  <c r="C548" i="9" s="1"/>
  <c r="D895" i="7"/>
  <c r="C542" i="9" s="1"/>
  <c r="D894" i="7"/>
  <c r="C533" i="9" s="1"/>
  <c r="D893" i="7"/>
  <c r="C471" i="9" s="1"/>
  <c r="D907" i="7"/>
  <c r="C24" i="9" s="1"/>
  <c r="D892" i="7"/>
  <c r="C369" i="9" s="1"/>
  <c r="D891" i="7"/>
  <c r="C342" i="9" s="1"/>
  <c r="D890" i="7"/>
  <c r="C31" i="9" s="1"/>
  <c r="D889" i="7"/>
  <c r="C284" i="9" s="1"/>
  <c r="D888" i="7"/>
  <c r="C202" i="9" s="1"/>
  <c r="D861" i="7"/>
  <c r="C966" i="9" s="1"/>
  <c r="D860" i="7"/>
  <c r="C964" i="9" s="1"/>
  <c r="D833" i="7"/>
  <c r="C176" i="9" s="1"/>
  <c r="D858" i="7"/>
  <c r="C939" i="9" s="1"/>
  <c r="D857" i="7"/>
  <c r="C913" i="9" s="1"/>
  <c r="D856" i="7"/>
  <c r="C907" i="9" s="1"/>
  <c r="D855" i="7"/>
  <c r="C857" i="9" s="1"/>
  <c r="D854" i="7"/>
  <c r="C136" i="9" s="1"/>
  <c r="D853" i="7"/>
  <c r="C839" i="9" s="1"/>
  <c r="D852" i="7"/>
  <c r="C796" i="9" s="1"/>
  <c r="D851" i="7"/>
  <c r="C770" i="9" s="1"/>
  <c r="D850" i="7"/>
  <c r="C755" i="9" s="1"/>
  <c r="D849" i="7"/>
  <c r="C727" i="9" s="1"/>
  <c r="D847" i="7"/>
  <c r="C663" i="9" s="1"/>
  <c r="D846" i="7"/>
  <c r="C551" i="9" s="1"/>
  <c r="D845" i="7"/>
  <c r="C537" i="9" s="1"/>
  <c r="D844" i="7"/>
  <c r="C527" i="9" s="1"/>
  <c r="D843" i="7"/>
  <c r="C524" i="9" s="1"/>
  <c r="D842" i="7"/>
  <c r="C88" i="9" s="1"/>
  <c r="D841" i="7"/>
  <c r="C439" i="9" s="1"/>
  <c r="D840" i="7"/>
  <c r="C393" i="9" s="1"/>
  <c r="D839" i="7"/>
  <c r="C326" i="9" s="1"/>
  <c r="D838" i="7"/>
  <c r="C54" i="9" s="1"/>
  <c r="D837" i="7"/>
  <c r="C218" i="9" s="1"/>
  <c r="D836" i="7"/>
  <c r="C211" i="9" s="1"/>
  <c r="D835" i="7"/>
  <c r="C53" i="9" s="1"/>
  <c r="D834" i="7"/>
  <c r="C196" i="9" s="1"/>
  <c r="D832" i="7"/>
  <c r="C940" i="9"/>
  <c r="D831" i="7"/>
  <c r="C937" i="9" s="1"/>
  <c r="D830" i="7"/>
  <c r="C880" i="9" s="1"/>
  <c r="D829" i="7"/>
  <c r="C862" i="9" s="1"/>
  <c r="D828" i="7"/>
  <c r="C836" i="9" s="1"/>
  <c r="D827" i="7"/>
  <c r="C132" i="9" s="1"/>
  <c r="D826" i="7"/>
  <c r="C129" i="9" s="1"/>
  <c r="D825" i="7"/>
  <c r="C769" i="9" s="1"/>
  <c r="D824" i="7"/>
  <c r="C759" i="9" s="1"/>
  <c r="D823" i="7"/>
  <c r="C728" i="9" s="1"/>
  <c r="D822" i="7"/>
  <c r="C693" i="9" s="1"/>
  <c r="D821" i="7"/>
  <c r="C668" i="9" s="1"/>
  <c r="D820" i="7"/>
  <c r="C5" i="9" s="1"/>
  <c r="D819" i="7"/>
  <c r="C604" i="9" s="1"/>
  <c r="D818" i="7"/>
  <c r="C595" i="9" s="1"/>
  <c r="D816" i="7"/>
  <c r="C538" i="9" s="1"/>
  <c r="D815" i="7"/>
  <c r="C461" i="9" s="1"/>
  <c r="D814" i="7"/>
  <c r="C33" i="9" s="1"/>
  <c r="D813" i="7"/>
  <c r="C411" i="9" s="1"/>
  <c r="D812" i="7"/>
  <c r="C350" i="9" s="1"/>
  <c r="D803" i="7"/>
  <c r="C26" i="9" s="1"/>
  <c r="D811" i="7"/>
  <c r="C340" i="9" s="1"/>
  <c r="D810" i="7"/>
  <c r="C338" i="9" s="1"/>
  <c r="D809" i="7"/>
  <c r="C258" i="9" s="1"/>
  <c r="D808" i="7"/>
  <c r="C254" i="9" s="1"/>
  <c r="D807" i="7"/>
  <c r="C243" i="9" s="1"/>
  <c r="D806" i="7"/>
  <c r="C230" i="9" s="1"/>
  <c r="D805" i="7"/>
  <c r="C52" i="9" s="1"/>
  <c r="D804" i="7"/>
  <c r="C179" i="9" s="1"/>
  <c r="D802" i="7"/>
  <c r="C977" i="9" s="1"/>
  <c r="D801" i="7"/>
  <c r="C908" i="9" s="1"/>
  <c r="D800" i="7"/>
  <c r="C906" i="9" s="1"/>
  <c r="D799" i="7"/>
  <c r="C899" i="9" s="1"/>
  <c r="D798" i="7"/>
  <c r="C138" i="9" s="1"/>
  <c r="D771" i="7"/>
  <c r="C171" i="9" s="1"/>
  <c r="D797" i="7"/>
  <c r="C792" i="9" s="1"/>
  <c r="D796" i="7"/>
  <c r="C712" i="9" s="1"/>
  <c r="D795" i="7"/>
  <c r="C692" i="9" s="1"/>
  <c r="D794" i="7"/>
  <c r="C677" i="9" s="1"/>
  <c r="D793" i="7"/>
  <c r="C662" i="9" s="1"/>
  <c r="D792" i="7"/>
  <c r="C642" i="9" s="1"/>
  <c r="D791" i="7"/>
  <c r="C641" i="9" s="1"/>
  <c r="D789" i="7"/>
  <c r="C612" i="9" s="1"/>
  <c r="D788" i="7"/>
  <c r="C605" i="9" s="1"/>
  <c r="D787" i="7"/>
  <c r="C14" i="9" s="1"/>
  <c r="D785" i="7"/>
  <c r="C567" i="9" s="1"/>
  <c r="D783" i="7"/>
  <c r="C550" i="9" s="1"/>
  <c r="D782" i="7"/>
  <c r="C514" i="9" s="1"/>
  <c r="D781" i="7"/>
  <c r="C481" i="9" s="1"/>
  <c r="D780" i="7"/>
  <c r="C468" i="9" s="1"/>
  <c r="D779" i="7"/>
  <c r="C412" i="9" s="1"/>
  <c r="D778" i="7"/>
  <c r="C401" i="9" s="1"/>
  <c r="D777" i="7"/>
  <c r="C395" i="9" s="1"/>
  <c r="D776" i="7"/>
  <c r="C20" i="9" s="1"/>
  <c r="D775" i="7"/>
  <c r="C373" i="9" s="1"/>
  <c r="D774" i="7"/>
  <c r="C271" i="9" s="1"/>
  <c r="D773" i="7"/>
  <c r="C228" i="9" s="1"/>
  <c r="D772" i="7"/>
  <c r="C219" i="9" s="1"/>
  <c r="D770" i="7"/>
  <c r="C958" i="9" s="1"/>
  <c r="D769" i="7"/>
  <c r="C953" i="9" s="1"/>
  <c r="D768" i="7"/>
  <c r="C148" i="9" s="1"/>
  <c r="D767" i="7"/>
  <c r="C852" i="9" s="1"/>
  <c r="D766" i="7"/>
  <c r="C845" i="9" s="1"/>
  <c r="D765" i="7"/>
  <c r="C752" i="9" s="1"/>
  <c r="D764" i="7"/>
  <c r="C17" i="9" s="1"/>
  <c r="D763" i="7"/>
  <c r="C726" i="9" s="1"/>
  <c r="D762" i="7"/>
  <c r="C721" i="9" s="1"/>
  <c r="D761" i="7"/>
  <c r="C124" i="9" s="1"/>
  <c r="D759" i="7"/>
  <c r="C701" i="9" s="1"/>
  <c r="D758" i="7"/>
  <c r="C608" i="9" s="1"/>
  <c r="D757" i="7"/>
  <c r="C107" i="9" s="1"/>
  <c r="D756" i="7"/>
  <c r="C554" i="9" s="1"/>
  <c r="D755" i="7"/>
  <c r="C539" i="9" s="1"/>
  <c r="D754" i="7"/>
  <c r="C454" i="9" s="1"/>
  <c r="D753" i="7"/>
  <c r="C76" i="9" s="1"/>
  <c r="D752" i="7"/>
  <c r="C323" i="9" s="1"/>
  <c r="D751" i="7"/>
  <c r="C301" i="9" s="1"/>
  <c r="D750" i="7"/>
  <c r="C300" i="9" s="1"/>
  <c r="D749" i="7"/>
  <c r="C249" i="9" s="1"/>
  <c r="D748" i="7"/>
  <c r="C223" i="9" s="1"/>
  <c r="D747" i="7"/>
  <c r="C28" i="9" s="1"/>
  <c r="D745" i="7"/>
  <c r="C912" i="9" s="1"/>
  <c r="D744" i="7"/>
  <c r="C898" i="9" s="1"/>
  <c r="D743" i="7"/>
  <c r="C895" i="9"/>
  <c r="D742" i="7"/>
  <c r="C875" i="9" s="1"/>
  <c r="D740" i="7"/>
  <c r="C802" i="9"/>
  <c r="D739" i="7"/>
  <c r="C130" i="9" s="1"/>
  <c r="D736" i="7"/>
  <c r="C678" i="9" s="1"/>
  <c r="D735" i="7"/>
  <c r="C676" i="9" s="1"/>
  <c r="D733" i="7"/>
  <c r="C614" i="9" s="1"/>
  <c r="D732" i="7"/>
  <c r="C587" i="9" s="1"/>
  <c r="D731" i="7"/>
  <c r="C562" i="9"/>
  <c r="D730" i="7"/>
  <c r="C511" i="9" s="1"/>
  <c r="D729" i="7"/>
  <c r="C478" i="9" s="1"/>
  <c r="D728" i="7"/>
  <c r="C6" i="9" s="1"/>
  <c r="D727" i="7"/>
  <c r="C356" i="9" s="1"/>
  <c r="D726" i="7"/>
  <c r="C327" i="9" s="1"/>
  <c r="D725" i="7"/>
  <c r="C318" i="9" s="1"/>
  <c r="D724" i="7"/>
  <c r="C291" i="9" s="1"/>
  <c r="D723" i="7"/>
  <c r="C282" i="9"/>
  <c r="D721" i="7"/>
  <c r="C206" i="9" s="1"/>
  <c r="D720" i="7"/>
  <c r="C173" i="9" s="1"/>
  <c r="D719" i="7"/>
  <c r="C973" i="9" s="1"/>
  <c r="D718" i="7"/>
  <c r="C954" i="9" s="1"/>
  <c r="D717" i="7"/>
  <c r="C146" i="9" s="1"/>
  <c r="D716" i="7"/>
  <c r="C920" i="9" s="1"/>
  <c r="D715" i="7"/>
  <c r="C849" i="9" s="1"/>
  <c r="D714" i="7"/>
  <c r="C819" i="9" s="1"/>
  <c r="D713" i="7"/>
  <c r="C799" i="9" s="1"/>
  <c r="D712" i="7"/>
  <c r="C794" i="9" s="1"/>
  <c r="D711" i="7"/>
  <c r="C789" i="9" s="1"/>
  <c r="D710" i="7"/>
  <c r="C782" i="9" s="1"/>
  <c r="D709" i="7"/>
  <c r="C739" i="9" s="1"/>
  <c r="D708" i="7"/>
  <c r="C730" i="9" s="1"/>
  <c r="D707" i="7"/>
  <c r="C664" i="9" s="1"/>
  <c r="D706" i="7"/>
  <c r="C112" i="9" s="1"/>
  <c r="D705" i="7"/>
  <c r="C110" i="9" s="1"/>
  <c r="D704" i="7"/>
  <c r="C620" i="9" s="1"/>
  <c r="D703" i="7"/>
  <c r="C619" i="9" s="1"/>
  <c r="D702" i="7"/>
  <c r="C610" i="9" s="1"/>
  <c r="D701" i="7"/>
  <c r="C566" i="9" s="1"/>
  <c r="D700" i="7"/>
  <c r="C498" i="9" s="1"/>
  <c r="D699" i="7"/>
  <c r="C497" i="9" s="1"/>
  <c r="D698" i="7"/>
  <c r="C456" i="9" s="1"/>
  <c r="D697" i="7"/>
  <c r="C453" i="9" s="1"/>
  <c r="D696" i="7"/>
  <c r="C429" i="9" s="1"/>
  <c r="D695" i="7"/>
  <c r="C410" i="9" s="1"/>
  <c r="D694" i="7"/>
  <c r="C360" i="9" s="1"/>
  <c r="D693" i="7"/>
  <c r="C240" i="9" s="1"/>
  <c r="D692" i="7"/>
  <c r="C55" i="9" s="1"/>
  <c r="D691" i="7"/>
  <c r="C18" i="9" s="1"/>
  <c r="D690" i="7"/>
  <c r="C174" i="9" s="1"/>
  <c r="D689" i="7"/>
  <c r="C952" i="9" s="1"/>
  <c r="D688" i="7"/>
  <c r="C948" i="9" s="1"/>
  <c r="D685" i="7"/>
  <c r="C791" i="9" s="1"/>
  <c r="D684" i="7"/>
  <c r="C778" i="9" s="1"/>
  <c r="D682" i="7"/>
  <c r="C679" i="9" s="1"/>
  <c r="D681" i="7"/>
  <c r="C115" i="9" s="1"/>
  <c r="D679" i="7"/>
  <c r="C639" i="9" s="1"/>
  <c r="D676" i="7"/>
  <c r="C578" i="9" s="1"/>
  <c r="D675" i="7"/>
  <c r="C570" i="9" s="1"/>
  <c r="D674" i="7"/>
  <c r="C558" i="9" s="1"/>
  <c r="D673" i="7"/>
  <c r="C549" i="9" s="1"/>
  <c r="D672" i="7"/>
  <c r="C516" i="9" s="1"/>
  <c r="D671" i="7"/>
  <c r="C87" i="9" s="1"/>
  <c r="D669" i="7"/>
  <c r="C433" i="9" s="1"/>
  <c r="D668" i="7"/>
  <c r="C425" i="9" s="1"/>
  <c r="D667" i="7"/>
  <c r="C403" i="9" s="1"/>
  <c r="D666" i="7"/>
  <c r="C370" i="9" s="1"/>
  <c r="D656" i="7"/>
  <c r="C27" i="9" s="1"/>
  <c r="D665" i="7"/>
  <c r="C354" i="9" s="1"/>
  <c r="D661" i="7"/>
  <c r="C287" i="9" s="1"/>
  <c r="D660" i="7"/>
  <c r="C278" i="9" s="1"/>
  <c r="D657" i="7"/>
  <c r="C239" i="9" s="1"/>
  <c r="D627" i="7"/>
  <c r="C863" i="9"/>
  <c r="D626" i="7"/>
  <c r="C141" i="9" s="1"/>
  <c r="D625" i="7"/>
  <c r="C843" i="9"/>
  <c r="D624" i="7"/>
  <c r="C800" i="9" s="1"/>
  <c r="D623" i="7"/>
  <c r="C127" i="9" s="1"/>
  <c r="D622" i="7"/>
  <c r="C736" i="9" s="1"/>
  <c r="D621" i="7"/>
  <c r="C690" i="9" s="1"/>
  <c r="D620" i="7"/>
  <c r="C655" i="9" s="1"/>
  <c r="D619" i="7"/>
  <c r="C635" i="9"/>
  <c r="D618" i="7"/>
  <c r="C579" i="9" s="1"/>
  <c r="D617" i="7"/>
  <c r="C100" i="9"/>
  <c r="D616" i="7"/>
  <c r="C557" i="9" s="1"/>
  <c r="D615" i="7"/>
  <c r="C97" i="9" s="1"/>
  <c r="D614" i="7"/>
  <c r="C472" i="9" s="1"/>
  <c r="D613" i="7"/>
  <c r="C440" i="9" s="1"/>
  <c r="D612" i="7"/>
  <c r="C384" i="9" s="1"/>
  <c r="D611" i="7"/>
  <c r="C355" i="9"/>
  <c r="D610" i="7"/>
  <c r="C337" i="9" s="1"/>
  <c r="D609" i="7"/>
  <c r="C332" i="9"/>
  <c r="D608" i="7"/>
  <c r="C289" i="9" s="1"/>
  <c r="D607" i="7"/>
  <c r="C191" i="9" s="1"/>
  <c r="D606" i="7"/>
  <c r="C185" i="9" s="1"/>
  <c r="D605" i="7"/>
  <c r="C175" i="9" s="1"/>
  <c r="D586" i="7"/>
  <c r="C177" i="9" s="1"/>
  <c r="D604" i="7"/>
  <c r="C969" i="9" s="1"/>
  <c r="D603" i="7"/>
  <c r="C927" i="9" s="1"/>
  <c r="D602" i="7"/>
  <c r="C144" i="9" s="1"/>
  <c r="D601" i="7"/>
  <c r="C886" i="9" s="1"/>
  <c r="D600" i="7"/>
  <c r="C135" i="9" s="1"/>
  <c r="D599" i="7"/>
  <c r="C134" i="9" s="1"/>
  <c r="D598" i="7"/>
  <c r="C777" i="9" s="1"/>
  <c r="D597" i="7"/>
  <c r="C626" i="9" s="1"/>
  <c r="D596" i="7"/>
  <c r="C625" i="9" s="1"/>
  <c r="D595" i="7"/>
  <c r="C40" i="9" s="1"/>
  <c r="D594" i="7"/>
  <c r="C529" i="9" s="1"/>
  <c r="D593" i="7"/>
  <c r="C491" i="9" s="1"/>
  <c r="D592" i="7"/>
  <c r="C474" i="9" s="1"/>
  <c r="D591" i="7"/>
  <c r="C86" i="9" s="1"/>
  <c r="D590" i="7"/>
  <c r="C270" i="9" s="1"/>
  <c r="D589" i="7"/>
  <c r="C269" i="9" s="1"/>
  <c r="D588" i="7"/>
  <c r="C247" i="9" s="1"/>
  <c r="D587" i="7"/>
  <c r="C195" i="9" s="1"/>
  <c r="D585" i="7"/>
  <c r="C915" i="9" s="1"/>
  <c r="D584" i="7"/>
  <c r="C891" i="9" s="1"/>
  <c r="D583" i="7"/>
  <c r="C818" i="9" s="1"/>
  <c r="D582" i="7"/>
  <c r="C787" i="9" s="1"/>
  <c r="D581" i="7"/>
  <c r="C767" i="9"/>
  <c r="D580" i="7"/>
  <c r="C766" i="9" s="1"/>
  <c r="D579" i="7"/>
  <c r="C756" i="9" s="1"/>
  <c r="D578" i="7"/>
  <c r="C707" i="9" s="1"/>
  <c r="D577" i="7"/>
  <c r="C706" i="9"/>
  <c r="D576" i="7"/>
  <c r="C623" i="9" s="1"/>
  <c r="D575" i="7"/>
  <c r="C601" i="9" s="1"/>
  <c r="D574" i="7"/>
  <c r="C547" i="9" s="1"/>
  <c r="D573" i="7"/>
  <c r="C519" i="9"/>
  <c r="D561" i="7"/>
  <c r="C161" i="9" s="1"/>
  <c r="D572" i="7"/>
  <c r="C492" i="9" s="1"/>
  <c r="D571" i="7"/>
  <c r="C449" i="9" s="1"/>
  <c r="D570" i="7"/>
  <c r="C430" i="9"/>
  <c r="D569" i="7"/>
  <c r="C424" i="9" s="1"/>
  <c r="D568" i="7"/>
  <c r="C398" i="9" s="1"/>
  <c r="D567" i="7"/>
  <c r="C313" i="9" s="1"/>
  <c r="D566" i="7"/>
  <c r="C19" i="9" s="1"/>
  <c r="D565" i="7"/>
  <c r="C226" i="9" s="1"/>
  <c r="D564" i="7"/>
  <c r="C213" i="9" s="1"/>
  <c r="D563" i="7"/>
  <c r="C200" i="9" s="1"/>
  <c r="D562" i="7"/>
  <c r="C192" i="9"/>
  <c r="D560" i="7"/>
  <c r="C967" i="9" s="1"/>
  <c r="D559" i="7"/>
  <c r="C949" i="9" s="1"/>
  <c r="D558" i="7"/>
  <c r="C934" i="9" s="1"/>
  <c r="D556" i="7"/>
  <c r="C831" i="9" s="1"/>
  <c r="D555" i="7"/>
  <c r="C823" i="9" s="1"/>
  <c r="D554" i="7"/>
  <c r="C817" i="9" s="1"/>
  <c r="D553" i="7"/>
  <c r="C809" i="9" s="1"/>
  <c r="D552" i="7"/>
  <c r="C753" i="9" s="1"/>
  <c r="D551" i="7"/>
  <c r="C748" i="9" s="1"/>
  <c r="D550" i="7"/>
  <c r="C741" i="9" s="1"/>
  <c r="D549" i="7"/>
  <c r="C709" i="9" s="1"/>
  <c r="D548" i="7"/>
  <c r="C656" i="9" s="1"/>
  <c r="D547" i="7"/>
  <c r="C598" i="9" s="1"/>
  <c r="D545" i="7"/>
  <c r="C103" i="9" s="1"/>
  <c r="D544" i="7"/>
  <c r="C95" i="9" s="1"/>
  <c r="D543" i="7"/>
  <c r="C85" i="9" s="1"/>
  <c r="D542" i="7"/>
  <c r="C413" i="9" s="1"/>
  <c r="D540" i="7"/>
  <c r="C317" i="9" s="1"/>
  <c r="D539" i="7"/>
  <c r="C312" i="9" s="1"/>
  <c r="D538" i="7"/>
  <c r="C288" i="9" s="1"/>
  <c r="D537" i="7"/>
  <c r="C59" i="9" s="1"/>
  <c r="D536" i="7"/>
  <c r="C236" i="9" s="1"/>
  <c r="D535" i="7"/>
  <c r="C204" i="9" s="1"/>
  <c r="D534" i="7"/>
  <c r="C181" i="9" s="1"/>
  <c r="D533" i="7"/>
  <c r="C164" i="9" s="1"/>
  <c r="D532" i="7"/>
  <c r="C904" i="9" s="1"/>
  <c r="D531" i="7"/>
  <c r="C140" i="9" s="1"/>
  <c r="D530" i="7"/>
  <c r="C825" i="9" s="1"/>
  <c r="D529" i="7"/>
  <c r="C813" i="9" s="1"/>
  <c r="D528" i="7"/>
  <c r="C762" i="9" s="1"/>
  <c r="D527" i="7"/>
  <c r="C740" i="9"/>
  <c r="D526" i="7"/>
  <c r="C661" i="9" s="1"/>
  <c r="D525" i="7"/>
  <c r="C616" i="9" s="1"/>
  <c r="D524" i="7"/>
  <c r="C583" i="9" s="1"/>
  <c r="D523" i="7"/>
  <c r="C577" i="9" s="1"/>
  <c r="D522" i="7"/>
  <c r="C541" i="9" s="1"/>
  <c r="D521" i="7"/>
  <c r="C96" i="9" s="1"/>
  <c r="D520" i="7"/>
  <c r="C502" i="9" s="1"/>
  <c r="D519" i="7"/>
  <c r="C464" i="9"/>
  <c r="D518" i="7"/>
  <c r="C460" i="9" s="1"/>
  <c r="D517" i="7"/>
  <c r="C448" i="9" s="1"/>
  <c r="D516" i="7"/>
  <c r="C83" i="9" s="1"/>
  <c r="D515" i="7"/>
  <c r="C419" i="9" s="1"/>
  <c r="D514" i="7"/>
  <c r="C382" i="9" s="1"/>
  <c r="D513" i="7"/>
  <c r="C381" i="9" s="1"/>
  <c r="D512" i="7"/>
  <c r="C380" i="9" s="1"/>
  <c r="D511" i="7"/>
  <c r="C314" i="9"/>
  <c r="D510" i="7"/>
  <c r="C234" i="9" s="1"/>
  <c r="D509" i="7"/>
  <c r="C189" i="9" s="1"/>
  <c r="D508" i="7"/>
  <c r="C167" i="9" s="1"/>
  <c r="D507" i="7"/>
  <c r="C922" i="9" s="1"/>
  <c r="D506" i="7"/>
  <c r="C815" i="9" s="1"/>
  <c r="D505" i="7"/>
  <c r="C814" i="9"/>
  <c r="D504" i="7"/>
  <c r="C810" i="9" s="1"/>
  <c r="D503" i="7"/>
  <c r="C758" i="9" s="1"/>
  <c r="D502" i="7"/>
  <c r="C744" i="9" s="1"/>
  <c r="D501" i="7"/>
  <c r="C715" i="9" s="1"/>
  <c r="D500" i="7"/>
  <c r="C708" i="9" s="1"/>
  <c r="D499" i="7"/>
  <c r="C118" i="9" s="1"/>
  <c r="D498" i="7"/>
  <c r="C659" i="9" s="1"/>
  <c r="D497" i="7"/>
  <c r="C653" i="9" s="1"/>
  <c r="D496" i="7"/>
  <c r="C111" i="9" s="1"/>
  <c r="D495" i="7"/>
  <c r="C21" i="9" s="1"/>
  <c r="D494" i="7"/>
  <c r="C518" i="9" s="1"/>
  <c r="D493" i="7"/>
  <c r="C483" i="9" s="1"/>
  <c r="D492" i="7"/>
  <c r="C465" i="9" s="1"/>
  <c r="D491" i="7"/>
  <c r="C463" i="9"/>
  <c r="D490" i="7"/>
  <c r="C423" i="9" s="1"/>
  <c r="D489" i="7"/>
  <c r="C414" i="9" s="1"/>
  <c r="D488" i="7"/>
  <c r="C387" i="9" s="1"/>
  <c r="D487" i="7"/>
  <c r="C377" i="9" s="1"/>
  <c r="D486" i="7"/>
  <c r="C376" i="9" s="1"/>
  <c r="D485" i="7"/>
  <c r="C368" i="9" s="1"/>
  <c r="D484" i="7"/>
  <c r="C319" i="9" s="1"/>
  <c r="D483" i="7"/>
  <c r="C67" i="9"/>
  <c r="D482" i="7"/>
  <c r="C304" i="9" s="1"/>
  <c r="D481" i="7"/>
  <c r="C293" i="9" s="1"/>
  <c r="D480" i="7"/>
  <c r="C286" i="9" s="1"/>
  <c r="D479" i="7"/>
  <c r="C281" i="9" s="1"/>
  <c r="D478" i="7"/>
  <c r="C56" i="9" s="1"/>
  <c r="D477" i="7"/>
  <c r="C225" i="9" s="1"/>
  <c r="D476" i="7"/>
  <c r="C199" i="9" s="1"/>
  <c r="D475" i="7"/>
  <c r="C169" i="9"/>
  <c r="D452" i="7"/>
  <c r="C968" i="9" s="1"/>
  <c r="D451" i="7"/>
  <c r="C950" i="9" s="1"/>
  <c r="D448" i="7"/>
  <c r="C929" i="9" s="1"/>
  <c r="D446" i="7"/>
  <c r="C854" i="9"/>
  <c r="D445" i="7"/>
  <c r="C832" i="9" s="1"/>
  <c r="D444" i="7"/>
  <c r="C779" i="9" s="1"/>
  <c r="D443" i="7"/>
  <c r="C724" i="9" s="1"/>
  <c r="D442" i="7"/>
  <c r="C654" i="9" s="1"/>
  <c r="D441" i="7"/>
  <c r="C606" i="9" s="1"/>
  <c r="D440" i="7"/>
  <c r="C592" i="9" s="1"/>
  <c r="D439" i="7"/>
  <c r="C581" i="9" s="1"/>
  <c r="D438" i="7"/>
  <c r="C576" i="9"/>
  <c r="D437" i="7"/>
  <c r="C102" i="9" s="1"/>
  <c r="D436" i="7"/>
  <c r="C512" i="9" s="1"/>
  <c r="D435" i="7"/>
  <c r="C506" i="9" s="1"/>
  <c r="D434" i="7"/>
  <c r="C35" i="9" s="1"/>
  <c r="D432" i="7"/>
  <c r="C409" i="9" s="1"/>
  <c r="D430" i="7"/>
  <c r="C391" i="9"/>
  <c r="D429" i="7"/>
  <c r="C367" i="9" s="1"/>
  <c r="D428" i="7"/>
  <c r="C366" i="9" s="1"/>
  <c r="D427" i="7"/>
  <c r="C325" i="9" s="1"/>
  <c r="D426" i="7"/>
  <c r="C277" i="9" s="1"/>
  <c r="D424" i="7"/>
  <c r="C210" i="9" s="1"/>
  <c r="D422" i="7"/>
  <c r="C186" i="9" s="1"/>
  <c r="D421" i="7"/>
  <c r="C168" i="9" s="1"/>
  <c r="D420" i="7"/>
  <c r="C960" i="9"/>
  <c r="D418" i="7"/>
  <c r="C914" i="9" s="1"/>
  <c r="D417" i="7"/>
  <c r="C877" i="9"/>
  <c r="D415" i="7"/>
  <c r="C874" i="9" s="1"/>
  <c r="D414" i="7"/>
  <c r="C855" i="9" s="1"/>
  <c r="D413" i="7"/>
  <c r="C822" i="9" s="1"/>
  <c r="D412" i="7"/>
  <c r="C821" i="9" s="1"/>
  <c r="D411" i="7"/>
  <c r="C820" i="9" s="1"/>
  <c r="D410" i="7"/>
  <c r="C729" i="9"/>
  <c r="D408" i="7"/>
  <c r="C666" i="9" s="1"/>
  <c r="D407" i="7"/>
  <c r="C646" i="9"/>
  <c r="D406" i="7"/>
  <c r="C609" i="9" s="1"/>
  <c r="D405" i="7"/>
  <c r="C584" i="9" s="1"/>
  <c r="D404" i="7"/>
  <c r="C101" i="9" s="1"/>
  <c r="D403" i="7"/>
  <c r="C489" i="9" s="1"/>
  <c r="D401" i="7"/>
  <c r="C477" i="9" s="1"/>
  <c r="D400" i="7"/>
  <c r="C452" i="9"/>
  <c r="D399" i="7"/>
  <c r="C446" i="9" s="1"/>
  <c r="D398" i="7"/>
  <c r="C392" i="9"/>
  <c r="D397" i="7"/>
  <c r="C378" i="9" s="1"/>
  <c r="D396" i="7"/>
  <c r="C74" i="9" s="1"/>
  <c r="D395" i="7"/>
  <c r="C73" i="9" s="1"/>
  <c r="D394" i="7"/>
  <c r="C372" i="9" s="1"/>
  <c r="D393" i="7"/>
  <c r="C362" i="9" s="1"/>
  <c r="D392" i="7"/>
  <c r="C255" i="9"/>
  <c r="D391" i="7"/>
  <c r="C205" i="9" s="1"/>
  <c r="D390" i="7"/>
  <c r="C153" i="9"/>
  <c r="D363" i="7"/>
  <c r="C975" i="9" s="1"/>
  <c r="D362" i="7"/>
  <c r="C971" i="9" s="1"/>
  <c r="D361" i="7"/>
  <c r="C911" i="9" s="1"/>
  <c r="D360" i="7"/>
  <c r="C883" i="9" s="1"/>
  <c r="D359" i="7"/>
  <c r="C840" i="9" s="1"/>
  <c r="D358" i="7"/>
  <c r="C788" i="9" s="1"/>
  <c r="D357" i="7"/>
  <c r="C126" i="9" s="1"/>
  <c r="D356" i="7"/>
  <c r="C125" i="9" s="1"/>
  <c r="D353" i="7"/>
  <c r="C645" i="9" s="1"/>
  <c r="D350" i="7"/>
  <c r="C500" i="9" s="1"/>
  <c r="D349" i="7"/>
  <c r="C490" i="9" s="1"/>
  <c r="D348" i="7"/>
  <c r="C459" i="9" s="1"/>
  <c r="D347" i="7"/>
  <c r="C428" i="9" s="1"/>
  <c r="D346" i="7"/>
  <c r="C375" i="9" s="1"/>
  <c r="D345" i="7"/>
  <c r="C374" i="9" s="1"/>
  <c r="D344" i="7"/>
  <c r="C71" i="9" s="1"/>
  <c r="D343" i="7"/>
  <c r="C339" i="9" s="1"/>
  <c r="D342" i="7"/>
  <c r="C322" i="9" s="1"/>
  <c r="D340" i="7"/>
  <c r="C263" i="9" s="1"/>
  <c r="D338" i="7"/>
  <c r="C57" i="9" s="1"/>
  <c r="D337" i="7"/>
  <c r="C203" i="9" s="1"/>
  <c r="D336" i="7"/>
  <c r="C29" i="9" s="1"/>
  <c r="D335" i="7"/>
  <c r="C847" i="9" s="1"/>
  <c r="D334" i="7"/>
  <c r="C46" i="9" s="1"/>
  <c r="D333" i="7"/>
  <c r="C45" i="9" s="1"/>
  <c r="D332" i="7"/>
  <c r="C772" i="9" s="1"/>
  <c r="D331" i="7"/>
  <c r="C7" i="9" s="1"/>
  <c r="D330" i="7"/>
  <c r="C700" i="9" s="1"/>
  <c r="D329" i="7"/>
  <c r="C696" i="9" s="1"/>
  <c r="D328" i="7"/>
  <c r="C694" i="9" s="1"/>
  <c r="D327" i="7"/>
  <c r="C649" i="9" s="1"/>
  <c r="D326" i="7"/>
  <c r="C105" i="9" s="1"/>
  <c r="D325" i="7"/>
  <c r="C475" i="9" s="1"/>
  <c r="D324" i="7"/>
  <c r="C80" i="9" s="1"/>
  <c r="D323" i="7"/>
  <c r="C416" i="9" s="1"/>
  <c r="D322" i="7"/>
  <c r="C404" i="9" s="1"/>
  <c r="D321" i="7"/>
  <c r="C400" i="9" s="1"/>
  <c r="D320" i="7"/>
  <c r="C371" i="9" s="1"/>
  <c r="D319" i="7"/>
  <c r="C290" i="9" s="1"/>
  <c r="D318" i="7"/>
  <c r="C274" i="9" s="1"/>
  <c r="D317" i="7"/>
  <c r="C262" i="9" s="1"/>
  <c r="D316" i="7"/>
  <c r="C222" i="9" s="1"/>
  <c r="D315" i="7"/>
  <c r="C163" i="9" s="1"/>
  <c r="D314" i="7"/>
  <c r="C976" i="9" s="1"/>
  <c r="D313" i="7"/>
  <c r="C149" i="9" s="1"/>
  <c r="D311" i="7"/>
  <c r="C955" i="9" s="1"/>
  <c r="D307" i="7"/>
  <c r="C909" i="9" s="1"/>
  <c r="D305" i="7"/>
  <c r="C871" i="9" s="1"/>
  <c r="D304" i="7"/>
  <c r="C139" i="9" s="1"/>
  <c r="D303" i="7"/>
  <c r="C25" i="9" s="1"/>
  <c r="D297" i="7"/>
  <c r="C611" i="9" s="1"/>
  <c r="D293" i="7"/>
  <c r="C517" i="9" s="1"/>
  <c r="D292" i="7"/>
  <c r="C469" i="9" s="1"/>
  <c r="D289" i="7"/>
  <c r="C438" i="9" s="1"/>
  <c r="D288" i="7"/>
  <c r="C70" i="9" s="1"/>
  <c r="D286" i="7"/>
  <c r="C344" i="9" s="1"/>
  <c r="D285" i="7"/>
  <c r="C311" i="9" s="1"/>
  <c r="D284" i="7"/>
  <c r="C276" i="9" s="1"/>
  <c r="D283" i="7"/>
  <c r="C209" i="9" s="1"/>
  <c r="D281" i="7"/>
  <c r="C150" i="9" s="1"/>
  <c r="D280" i="7"/>
  <c r="C961" i="9" s="1"/>
  <c r="D279" i="7"/>
  <c r="C919" i="9" s="1"/>
  <c r="D278" i="7"/>
  <c r="C890" i="9" s="1"/>
  <c r="D277" i="7"/>
  <c r="C888" i="9" s="1"/>
  <c r="D276" i="7"/>
  <c r="C850" i="9" s="1"/>
  <c r="D275" i="7"/>
  <c r="C841" i="9" s="1"/>
  <c r="D273" i="7"/>
  <c r="C806" i="9" s="1"/>
  <c r="D271" i="7"/>
  <c r="C754" i="9" s="1"/>
  <c r="D270" i="7"/>
  <c r="C750" i="9" s="1"/>
  <c r="D269" i="7"/>
  <c r="C673" i="9" s="1"/>
  <c r="D268" i="7"/>
  <c r="C652" i="9" s="1"/>
  <c r="D267" i="7"/>
  <c r="C617" i="9" s="1"/>
  <c r="D266" i="7"/>
  <c r="C613" i="9" s="1"/>
  <c r="D265" i="7"/>
  <c r="C603" i="9" s="1"/>
  <c r="D264" i="7"/>
  <c r="C602" i="9" s="1"/>
  <c r="D263" i="7"/>
  <c r="C520" i="9" s="1"/>
  <c r="D262" i="7"/>
  <c r="C89" i="9" s="1"/>
  <c r="D261" i="7"/>
  <c r="C432" i="9" s="1"/>
  <c r="D260" i="7"/>
  <c r="C420" i="9" s="1"/>
  <c r="D259" i="7"/>
  <c r="C379" i="9" s="1"/>
  <c r="D258" i="7"/>
  <c r="C358" i="9" s="1"/>
  <c r="D249" i="7"/>
  <c r="C156" i="9" s="1"/>
  <c r="D257" i="7"/>
  <c r="C335" i="9" s="1"/>
  <c r="D256" i="7"/>
  <c r="C307" i="9" s="1"/>
  <c r="D255" i="7"/>
  <c r="C303" i="9" s="1"/>
  <c r="D254" i="7"/>
  <c r="C30" i="9" s="1"/>
  <c r="D253" i="7"/>
  <c r="C283" i="9" s="1"/>
  <c r="D252" i="7"/>
  <c r="C267" i="9" s="1"/>
  <c r="D251" i="7"/>
  <c r="C259" i="9" s="1"/>
  <c r="D250" i="7"/>
  <c r="C193" i="9" s="1"/>
  <c r="D216" i="7"/>
  <c r="C901" i="9" s="1"/>
  <c r="D215" i="7"/>
  <c r="C867" i="9" s="1"/>
  <c r="D214" i="7"/>
  <c r="C864" i="9" s="1"/>
  <c r="D213" i="7"/>
  <c r="C137" i="9" s="1"/>
  <c r="D212" i="7"/>
  <c r="C851" i="9" s="1"/>
  <c r="D211" i="7"/>
  <c r="C844" i="9" s="1"/>
  <c r="D210" i="7"/>
  <c r="C133" i="9" s="1"/>
  <c r="D209" i="7"/>
  <c r="C48" i="9" s="1"/>
  <c r="D208" i="7"/>
  <c r="C720" i="9" s="1"/>
  <c r="D207" i="7"/>
  <c r="C15" i="9" s="1"/>
  <c r="D206" i="7"/>
  <c r="C686" i="9" s="1"/>
  <c r="D205" i="7"/>
  <c r="C685" i="9" s="1"/>
  <c r="D204" i="7"/>
  <c r="C114" i="9" s="1"/>
  <c r="D203" i="7"/>
  <c r="C589" i="9" s="1"/>
  <c r="D202" i="7"/>
  <c r="C573" i="9" s="1"/>
  <c r="D201" i="7"/>
  <c r="C571" i="9" s="1"/>
  <c r="D200" i="7"/>
  <c r="C13" i="9" s="1"/>
  <c r="D199" i="7"/>
  <c r="C546" i="9"/>
  <c r="D198" i="7"/>
  <c r="C407" i="9" s="1"/>
  <c r="D197" i="7"/>
  <c r="C405" i="9" s="1"/>
  <c r="D196" i="7"/>
  <c r="C328" i="9" s="1"/>
  <c r="D195" i="7"/>
  <c r="C295" i="9" s="1"/>
  <c r="D194" i="7"/>
  <c r="C294" i="9" s="1"/>
  <c r="D193" i="7"/>
  <c r="C238" i="9" s="1"/>
  <c r="D192" i="7"/>
  <c r="C214" i="9" s="1"/>
  <c r="D191" i="7"/>
  <c r="C208" i="9" s="1"/>
  <c r="D189" i="7"/>
  <c r="C166" i="9" s="1"/>
  <c r="D187" i="7"/>
  <c r="C917" i="9" s="1"/>
  <c r="D185" i="7"/>
  <c r="C846" i="9" s="1"/>
  <c r="D184" i="7"/>
  <c r="C804" i="9" s="1"/>
  <c r="D182" i="7"/>
  <c r="C684" i="9"/>
  <c r="D181" i="7"/>
  <c r="C116" i="9" s="1"/>
  <c r="D180" i="7"/>
  <c r="C658" i="9" s="1"/>
  <c r="D179" i="7"/>
  <c r="C644" i="9" s="1"/>
  <c r="D178" i="7"/>
  <c r="C560" i="9" s="1"/>
  <c r="D177" i="7"/>
  <c r="C11" i="9" s="1"/>
  <c r="D176" i="7"/>
  <c r="C496" i="9" s="1"/>
  <c r="D175" i="7"/>
  <c r="C444" i="9" s="1"/>
  <c r="D174" i="7"/>
  <c r="C399" i="9"/>
  <c r="D173" i="7"/>
  <c r="C333" i="9" s="1"/>
  <c r="D172" i="7"/>
  <c r="C321" i="9"/>
  <c r="D171" i="7"/>
  <c r="C305" i="9" s="1"/>
  <c r="D169" i="7"/>
  <c r="C253" i="9" s="1"/>
  <c r="D167" i="7"/>
  <c r="C217" i="9" s="1"/>
  <c r="D166" i="7"/>
  <c r="C212" i="9" s="1"/>
  <c r="D165" i="7"/>
  <c r="C165" i="9" s="1"/>
  <c r="D107" i="7"/>
  <c r="C936" i="9" s="1"/>
  <c r="D105" i="7"/>
  <c r="C873" i="9" s="1"/>
  <c r="D104" i="7"/>
  <c r="C861" i="9" s="1"/>
  <c r="D103" i="7"/>
  <c r="C858" i="9" s="1"/>
  <c r="D102" i="7"/>
  <c r="C848" i="9"/>
  <c r="D100" i="7"/>
  <c r="C795" i="9" s="1"/>
  <c r="D99" i="7"/>
  <c r="C790" i="9" s="1"/>
  <c r="D98" i="7"/>
  <c r="C751" i="9" s="1"/>
  <c r="D97" i="7"/>
  <c r="C737" i="9" s="1"/>
  <c r="D96" i="7"/>
  <c r="C733" i="9" s="1"/>
  <c r="D95" i="7"/>
  <c r="C705" i="9" s="1"/>
  <c r="D93" i="7"/>
  <c r="C650" i="9" s="1"/>
  <c r="D92" i="7"/>
  <c r="C588" i="9"/>
  <c r="D90" i="7"/>
  <c r="C559" i="9" s="1"/>
  <c r="D88" i="7"/>
  <c r="C507" i="9" s="1"/>
  <c r="D87" i="7"/>
  <c r="C92" i="9" s="1"/>
  <c r="D89" i="7"/>
  <c r="C531" i="9" s="1"/>
  <c r="D86" i="7"/>
  <c r="C476" i="9" s="1"/>
  <c r="D85" i="7"/>
  <c r="C82" i="9" s="1"/>
  <c r="D84" i="7"/>
  <c r="C436" i="9" s="1"/>
  <c r="D83" i="7"/>
  <c r="C417" i="9"/>
  <c r="D73" i="7"/>
  <c r="C159" i="9" s="1"/>
  <c r="D82" i="7"/>
  <c r="C388" i="9" s="1"/>
  <c r="D81" i="7"/>
  <c r="C297" i="9" s="1"/>
  <c r="D80" i="7"/>
  <c r="C268" i="9" s="1"/>
  <c r="D78" i="7"/>
  <c r="C229" i="9" s="1"/>
  <c r="D77" i="7"/>
  <c r="C197" i="9" s="1"/>
  <c r="D76" i="7"/>
  <c r="C187" i="9" s="1"/>
  <c r="D75" i="7"/>
  <c r="C184" i="9"/>
  <c r="D74" i="7"/>
  <c r="C183" i="9" s="1"/>
  <c r="D34" i="7"/>
  <c r="C962" i="9" s="1"/>
  <c r="D33" i="7"/>
  <c r="C935" i="9" s="1"/>
  <c r="D32" i="7"/>
  <c r="C925" i="9" s="1"/>
  <c r="D31" i="7"/>
  <c r="C807" i="9" s="1"/>
  <c r="D30" i="7"/>
  <c r="C760" i="9" s="1"/>
  <c r="D29" i="7"/>
  <c r="C746" i="9" s="1"/>
  <c r="D28" i="7"/>
  <c r="C722" i="9" s="1"/>
  <c r="D27" i="7"/>
  <c r="C699" i="9" s="1"/>
  <c r="D26" i="7"/>
  <c r="C682" i="9" s="1"/>
  <c r="D25" i="7"/>
  <c r="C674" i="9"/>
  <c r="D24" i="7"/>
  <c r="C660" i="9" s="1"/>
  <c r="D23" i="7"/>
  <c r="C113" i="9" s="1"/>
  <c r="D22" i="7"/>
  <c r="C648" i="9" s="1"/>
  <c r="D21" i="7"/>
  <c r="C640" i="9" s="1"/>
  <c r="D20" i="7"/>
  <c r="C600" i="9" s="1"/>
  <c r="D19" i="7"/>
  <c r="C521" i="9" s="1"/>
  <c r="D18" i="7"/>
  <c r="C501" i="9" s="1"/>
  <c r="D17" i="7"/>
  <c r="C90" i="9"/>
  <c r="D16" i="7"/>
  <c r="C445" i="9" s="1"/>
  <c r="D15" i="7"/>
  <c r="C79" i="9" s="1"/>
  <c r="D14" i="7"/>
  <c r="C415" i="9" s="1"/>
  <c r="D13" i="7"/>
  <c r="C336" i="9" s="1"/>
  <c r="D12" i="7"/>
  <c r="C331" i="9" s="1"/>
  <c r="D11" i="7"/>
  <c r="C310" i="9" s="1"/>
  <c r="D10" i="7"/>
  <c r="C68" i="9" s="1"/>
  <c r="D9" i="7"/>
  <c r="C292" i="9" s="1"/>
  <c r="D8" i="7"/>
  <c r="C280" i="9" s="1"/>
  <c r="D7" i="7"/>
  <c r="C65" i="9" s="1"/>
  <c r="D6" i="7"/>
  <c r="C275" i="9" s="1"/>
  <c r="D5" i="7"/>
  <c r="C248" i="9" s="1"/>
  <c r="J11" i="11"/>
  <c r="C11"/>
  <c r="C33"/>
  <c r="J25"/>
  <c r="J8"/>
  <c r="C17"/>
  <c r="C35"/>
  <c r="C12"/>
  <c r="J14"/>
  <c r="O980" i="7"/>
  <c r="N980"/>
  <c r="M980"/>
  <c r="L980"/>
  <c r="K980"/>
  <c r="J980"/>
  <c r="I980"/>
  <c r="D4"/>
  <c r="C155" i="9" s="1"/>
  <c r="J33" i="11"/>
  <c r="J35"/>
  <c r="J30"/>
  <c r="J26"/>
  <c r="A1" i="20"/>
  <c r="H980" i="7"/>
  <c r="G980"/>
  <c r="F980"/>
  <c r="E980"/>
  <c r="A1" i="9"/>
  <c r="J32" i="11"/>
  <c r="C38"/>
  <c r="J37"/>
  <c r="J13"/>
  <c r="I20"/>
  <c r="C22"/>
  <c r="J7"/>
  <c r="C7"/>
  <c r="J24"/>
  <c r="J27"/>
  <c r="J12"/>
  <c r="I14"/>
  <c r="C13"/>
  <c r="I38"/>
  <c r="J38"/>
  <c r="D981" i="7"/>
  <c r="I10" i="11" l="1"/>
  <c r="C6"/>
  <c r="C36"/>
  <c r="J21"/>
  <c r="C19"/>
  <c r="J16"/>
  <c r="C31"/>
  <c r="I29"/>
  <c r="C32"/>
  <c r="I17"/>
  <c r="I24"/>
  <c r="C10"/>
  <c r="J9"/>
  <c r="I36"/>
  <c r="C40"/>
  <c r="I30"/>
  <c r="I16"/>
  <c r="I21"/>
  <c r="C20"/>
  <c r="I25"/>
  <c r="J19"/>
  <c r="C9"/>
  <c r="J5"/>
  <c r="I11"/>
  <c r="I34"/>
  <c r="I32"/>
  <c r="J34"/>
  <c r="I37"/>
  <c r="C29"/>
  <c r="I31"/>
  <c r="J39"/>
  <c r="D980" i="7"/>
  <c r="D983" s="1"/>
  <c r="G2" i="11" s="1"/>
  <c r="I26"/>
  <c r="I22"/>
  <c r="I18"/>
  <c r="D2"/>
  <c r="F2"/>
  <c r="E2"/>
  <c r="J18"/>
</calcChain>
</file>

<file path=xl/comments1.xml><?xml version="1.0" encoding="utf-8"?>
<comments xmlns="http://schemas.openxmlformats.org/spreadsheetml/2006/main">
  <authors>
    <author>chiwilai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G57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E89" authorId="0">
      <text>
        <r>
          <rPr>
            <b/>
            <sz val="9"/>
            <color indexed="81"/>
            <rFont val="Tahoma"/>
            <family val="2"/>
          </rPr>
          <t>2016-11-26</t>
        </r>
      </text>
    </comment>
    <comment ref="H121" authorId="0">
      <text>
        <r>
          <rPr>
            <b/>
            <sz val="9"/>
            <color indexed="81"/>
            <rFont val="Tahoma"/>
            <family val="2"/>
          </rPr>
          <t>2017-03-04</t>
        </r>
      </text>
    </comment>
    <comment ref="H145" authorId="0">
      <text>
        <r>
          <rPr>
            <b/>
            <sz val="9"/>
            <color indexed="81"/>
            <rFont val="Tahoma"/>
            <family val="2"/>
          </rPr>
          <t>2017-02-19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H169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I189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F206" authorId="0">
      <text>
        <r>
          <rPr>
            <b/>
            <sz val="9"/>
            <color indexed="81"/>
            <rFont val="Tahoma"/>
            <family val="2"/>
          </rPr>
          <t>2017-01-08</t>
        </r>
      </text>
    </comment>
    <comment ref="F207" authorId="0">
      <text>
        <r>
          <rPr>
            <b/>
            <sz val="9"/>
            <color indexed="81"/>
            <rFont val="Tahoma"/>
            <family val="2"/>
          </rPr>
          <t>2017-01-08 (2 Yellow cards)</t>
        </r>
      </text>
    </comment>
    <comment ref="G210" authorId="0">
      <text>
        <r>
          <rPr>
            <b/>
            <sz val="9"/>
            <color indexed="81"/>
            <rFont val="Tahoma"/>
            <family val="2"/>
          </rPr>
          <t>2017-02-05 yellow x 2</t>
        </r>
      </text>
    </comment>
    <comment ref="E213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H217" authorId="0">
      <text>
        <r>
          <rPr>
            <b/>
            <sz val="9"/>
            <color indexed="81"/>
            <rFont val="Tahoma"/>
            <family val="2"/>
          </rPr>
          <t>2017-03-19</t>
        </r>
      </text>
    </comment>
    <comment ref="I244" authorId="0">
      <text>
        <r>
          <rPr>
            <b/>
            <sz val="9"/>
            <color indexed="81"/>
            <rFont val="Tahoma"/>
            <family val="2"/>
          </rPr>
          <t>2017-04-09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2017-04-29</t>
        </r>
      </text>
    </comment>
    <comment ref="G300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G302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H304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E315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H315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I315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I319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F324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E333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I364" authorId="0">
      <text>
        <r>
          <rPr>
            <b/>
            <sz val="9"/>
            <color indexed="81"/>
            <rFont val="Tahoma"/>
            <family val="2"/>
          </rPr>
          <t>2017-04-09</t>
        </r>
      </text>
    </comment>
    <comment ref="H370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F372" authorId="0">
      <text>
        <r>
          <rPr>
            <b/>
            <sz val="9"/>
            <color indexed="81"/>
            <rFont val="Tahoma"/>
            <family val="2"/>
          </rPr>
          <t>2017-02-18</t>
        </r>
      </text>
    </comment>
    <comment ref="H372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E390" authorId="0">
      <text>
        <r>
          <rPr>
            <b/>
            <sz val="9"/>
            <color indexed="81"/>
            <rFont val="Tahoma"/>
            <family val="2"/>
          </rPr>
          <t>2016-12-11</t>
        </r>
      </text>
    </comment>
    <comment ref="G397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H424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I437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G451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F459" authorId="0">
      <text>
        <r>
          <rPr>
            <b/>
            <sz val="9"/>
            <color indexed="81"/>
            <rFont val="Tahoma"/>
            <family val="2"/>
          </rPr>
          <t>2017-02-18</t>
        </r>
      </text>
    </comment>
    <comment ref="F463" authorId="0">
      <text>
        <r>
          <rPr>
            <b/>
            <sz val="9"/>
            <color indexed="81"/>
            <rFont val="Tahoma"/>
            <family val="2"/>
          </rPr>
          <t>2017-02-18</t>
        </r>
      </text>
    </comment>
    <comment ref="E467" authorId="0">
      <text>
        <r>
          <rPr>
            <b/>
            <sz val="9"/>
            <color indexed="81"/>
            <rFont val="Tahoma"/>
            <family val="2"/>
          </rPr>
          <t>2016-12-11</t>
        </r>
      </text>
    </comment>
    <comment ref="I487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G495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J495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E499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H518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H526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G532" authorId="0">
      <text>
        <r>
          <rPr>
            <b/>
            <sz val="9"/>
            <color indexed="81"/>
            <rFont val="Tahoma"/>
            <family val="2"/>
          </rPr>
          <t>2017-02-25</t>
        </r>
      </text>
    </comment>
    <comment ref="I532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E540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H543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H555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H556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I576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F590" authorId="0">
      <text>
        <r>
          <rPr>
            <b/>
            <sz val="9"/>
            <color indexed="81"/>
            <rFont val="Tahoma"/>
            <family val="2"/>
          </rPr>
          <t>2017-01-14</t>
        </r>
      </text>
    </comment>
    <comment ref="H590" authorId="0">
      <text>
        <r>
          <rPr>
            <b/>
            <sz val="9"/>
            <color indexed="81"/>
            <rFont val="Tahoma"/>
            <family val="2"/>
          </rPr>
          <t>2017-02-26</t>
        </r>
      </text>
    </comment>
    <comment ref="G601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I605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I614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G623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E654" authorId="0">
      <text>
        <r>
          <rPr>
            <b/>
            <sz val="9"/>
            <color indexed="81"/>
            <rFont val="Tahoma"/>
            <family val="2"/>
          </rPr>
          <t>2016-11-26</t>
        </r>
      </text>
    </comment>
    <comment ref="J680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I692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H706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G712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E716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F719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J724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G732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I745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G748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G751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E761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I764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J766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I767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E842" authorId="0">
      <text>
        <r>
          <rPr>
            <b/>
            <sz val="9"/>
            <color indexed="81"/>
            <rFont val="Tahoma"/>
            <family val="2"/>
          </rPr>
          <t>2016-11-26</t>
        </r>
      </text>
    </comment>
    <comment ref="G871" authorId="0">
      <text>
        <r>
          <rPr>
            <b/>
            <sz val="9"/>
            <color indexed="81"/>
            <rFont val="Tahoma"/>
            <family val="2"/>
          </rPr>
          <t>2017-02-04</t>
        </r>
      </text>
    </comment>
    <comment ref="K876" authorId="0">
      <text>
        <r>
          <rPr>
            <b/>
            <sz val="9"/>
            <color indexed="81"/>
            <rFont val="Tahoma"/>
            <family val="2"/>
          </rPr>
          <t>2017-04-30</t>
        </r>
      </text>
    </comment>
    <comment ref="K885" authorId="0">
      <text>
        <r>
          <rPr>
            <b/>
            <sz val="9"/>
            <color indexed="81"/>
            <rFont val="Tahoma"/>
            <family val="2"/>
          </rPr>
          <t>2017-04-30</t>
        </r>
      </text>
    </comment>
    <comment ref="F898" authorId="0">
      <text>
        <r>
          <rPr>
            <b/>
            <sz val="9"/>
            <color indexed="81"/>
            <rFont val="Tahoma"/>
            <family val="2"/>
          </rPr>
          <t xml:space="preserve">2017-01-14
</t>
        </r>
      </text>
    </comment>
    <comment ref="I899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I900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G904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E931" authorId="0">
      <text>
        <r>
          <rPr>
            <b/>
            <sz val="9"/>
            <color indexed="81"/>
            <rFont val="Tahoma"/>
            <family val="2"/>
          </rPr>
          <t>2016-12-17</t>
        </r>
      </text>
    </comment>
    <comment ref="I934" authorId="0">
      <text>
        <r>
          <rPr>
            <b/>
            <sz val="9"/>
            <color indexed="81"/>
            <rFont val="Tahoma"/>
            <family val="2"/>
          </rPr>
          <t>2017-03-12</t>
        </r>
      </text>
    </comment>
    <comment ref="G947" authorId="0">
      <text>
        <r>
          <rPr>
            <b/>
            <sz val="9"/>
            <color indexed="81"/>
            <rFont val="Tahoma"/>
            <family val="2"/>
          </rPr>
          <t>2017-02-04</t>
        </r>
      </text>
    </comment>
    <comment ref="H947" authorId="0">
      <text>
        <r>
          <rPr>
            <b/>
            <sz val="9"/>
            <color indexed="81"/>
            <rFont val="Tahoma"/>
            <family val="2"/>
          </rPr>
          <t xml:space="preserve">2017-02-19
</t>
        </r>
      </text>
    </comment>
    <comment ref="E951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F956" authorId="0">
      <text>
        <r>
          <rPr>
            <b/>
            <sz val="9"/>
            <color indexed="81"/>
            <rFont val="Tahoma"/>
            <family val="2"/>
          </rPr>
          <t>2017-01-08</t>
        </r>
      </text>
    </comment>
    <comment ref="F974" authorId="0">
      <text>
        <r>
          <rPr>
            <b/>
            <sz val="9"/>
            <color indexed="81"/>
            <rFont val="Tahoma"/>
            <family val="2"/>
          </rPr>
          <t>2017-01-08</t>
        </r>
      </text>
    </comment>
    <comment ref="H974" authorId="0">
      <text>
        <r>
          <rPr>
            <b/>
            <sz val="9"/>
            <color indexed="81"/>
            <rFont val="Tahoma"/>
            <family val="2"/>
          </rPr>
          <t>2017-02-25</t>
        </r>
      </text>
    </comment>
    <comment ref="I975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F981" authorId="0">
      <text>
        <r>
          <rPr>
            <b/>
            <sz val="9"/>
            <color indexed="81"/>
            <rFont val="Tahoma"/>
            <family val="2"/>
          </rPr>
          <t>17/12 WYHK 80 OG x 1
08/01 KKLM OG x 1</t>
        </r>
      </text>
    </comment>
    <comment ref="G981" authorId="0">
      <text>
        <r>
          <rPr>
            <b/>
            <sz val="9"/>
            <color indexed="81"/>
            <rFont val="Tahoma"/>
            <family val="2"/>
          </rPr>
          <t>21/01 Youth United OG x 1
04/02 WYHK 78-82&amp;85 OG x 1
25/02 FATX OG x 1
26/02 Galaxy OG x 1</t>
        </r>
      </text>
    </comment>
    <comment ref="H981" authorId="0">
      <text>
        <r>
          <rPr>
            <b/>
            <sz val="9"/>
            <color indexed="81"/>
            <rFont val="Tahoma"/>
            <family val="2"/>
          </rPr>
          <t>11/3 Europa  OG x 1</t>
        </r>
      </text>
    </comment>
  </commentList>
</comments>
</file>

<file path=xl/sharedStrings.xml><?xml version="1.0" encoding="utf-8"?>
<sst xmlns="http://schemas.openxmlformats.org/spreadsheetml/2006/main" count="3485" uniqueCount="1514">
  <si>
    <t>Play</t>
  </si>
  <si>
    <t xml:space="preserve">Win </t>
  </si>
  <si>
    <t>Draw</t>
  </si>
  <si>
    <t>Lose</t>
  </si>
  <si>
    <t>For</t>
  </si>
  <si>
    <t>Against</t>
  </si>
  <si>
    <t>GD</t>
  </si>
  <si>
    <t>Points</t>
  </si>
  <si>
    <t>2:30 - 3:25 pm</t>
  </si>
  <si>
    <t>3:30 - 4:25 pm</t>
  </si>
  <si>
    <t>4:30 - 5:25 pm</t>
  </si>
  <si>
    <t>Total</t>
  </si>
  <si>
    <t xml:space="preserve">1st </t>
  </si>
  <si>
    <t>2nd</t>
  </si>
  <si>
    <t>3rd</t>
  </si>
  <si>
    <t>4th</t>
  </si>
  <si>
    <t>Yellow card</t>
    <phoneticPr fontId="3" type="noConversion"/>
  </si>
  <si>
    <t>Red card</t>
    <phoneticPr fontId="3" type="noConversion"/>
  </si>
  <si>
    <t>Suspended</t>
    <phoneticPr fontId="3" type="noConversion"/>
  </si>
  <si>
    <t>Team</t>
  </si>
  <si>
    <t>Top scorers - updated on</t>
    <phoneticPr fontId="3" type="noConversion"/>
  </si>
  <si>
    <t>Player</t>
  </si>
  <si>
    <t>Score</t>
  </si>
  <si>
    <t>Mofos</t>
  </si>
  <si>
    <t>WY2K</t>
  </si>
  <si>
    <t>Youth United</t>
  </si>
  <si>
    <t>Da Dui</t>
  </si>
  <si>
    <t>Eastern</t>
  </si>
  <si>
    <t>Happy Soccer</t>
  </si>
  <si>
    <t>CHAN Ming Lok (00)</t>
  </si>
  <si>
    <t>LEE Chun Kin (00)</t>
  </si>
  <si>
    <t>LEE Man Chun (00)</t>
  </si>
  <si>
    <t>NGAI To Nam (00)</t>
  </si>
  <si>
    <t>POON Ka Chun (00)</t>
  </si>
  <si>
    <t>TAM Lok Yin, Ricky (00)</t>
  </si>
  <si>
    <t>PANG Kai Yin (02)</t>
  </si>
  <si>
    <t>CHAN Chi Fung, Michael (96)</t>
  </si>
  <si>
    <t>CHAU Chun Yin (96)</t>
  </si>
  <si>
    <t xml:space="preserve">CHIK Man Kit (96) </t>
  </si>
  <si>
    <t>FOK Kin Bun (96)</t>
  </si>
  <si>
    <t>WONG Chi Man (96)</t>
  </si>
  <si>
    <t>WONG Wai Kin (96)</t>
  </si>
  <si>
    <t>YAU Ho Bun (--)</t>
  </si>
  <si>
    <t>YUNG Ka Chun (--)</t>
  </si>
  <si>
    <t>CHUNG Wai Yiu (--)</t>
  </si>
  <si>
    <t>FOK Chi Wai (93)</t>
  </si>
  <si>
    <t>YU Kin Lok, Stephen (97)</t>
  </si>
  <si>
    <t>CHAU Chuen Tak, Oliver (75)</t>
  </si>
  <si>
    <t>SIU Hin Wai, Vincent (03)</t>
  </si>
  <si>
    <t>HUANG Yiu Ting, Andrew (01)</t>
  </si>
  <si>
    <t>KO Man Chung (--)</t>
  </si>
  <si>
    <t>SHE Ka Heng, Kelvin (01)</t>
  </si>
  <si>
    <t>TSE Kam Hei, Jonathan (--)</t>
  </si>
  <si>
    <t>LAU Kam Fai (92)</t>
  </si>
  <si>
    <t>TAM Chung Ching (94)</t>
  </si>
  <si>
    <t>Score</t>
    <phoneticPr fontId="3" type="noConversion"/>
  </si>
  <si>
    <t>Own goal / no show</t>
    <phoneticPr fontId="3" type="noConversion"/>
  </si>
  <si>
    <t>5th</t>
    <phoneticPr fontId="3" type="noConversion"/>
  </si>
  <si>
    <t>8th</t>
    <phoneticPr fontId="3" type="noConversion"/>
  </si>
  <si>
    <t>Match Calendar (by date)</t>
    <phoneticPr fontId="3" type="noConversion"/>
  </si>
  <si>
    <t>Day</t>
    <phoneticPr fontId="3" type="noConversion"/>
  </si>
  <si>
    <t>Date</t>
    <phoneticPr fontId="3" type="noConversion"/>
  </si>
  <si>
    <t>Group</t>
    <phoneticPr fontId="3" type="noConversion"/>
  </si>
  <si>
    <t>Time</t>
    <phoneticPr fontId="3" type="noConversion"/>
  </si>
  <si>
    <t>Supervisor</t>
    <phoneticPr fontId="3" type="noConversion"/>
  </si>
  <si>
    <t>Result</t>
    <phoneticPr fontId="3" type="noConversion"/>
  </si>
  <si>
    <t>C6</t>
  </si>
  <si>
    <t>New Star</t>
  </si>
  <si>
    <t>9th</t>
    <phoneticPr fontId="3" type="noConversion"/>
  </si>
  <si>
    <t>Europa</t>
  </si>
  <si>
    <t>Y900</t>
  </si>
  <si>
    <t>Boot Boot Team</t>
  </si>
  <si>
    <t>CHOW Chun Yu, Leeds (--)</t>
  </si>
  <si>
    <t>HUEN Kin Chung (01)</t>
  </si>
  <si>
    <t>NG Tsz Fung (04)</t>
  </si>
  <si>
    <t>NG Tsz Lui (01)</t>
  </si>
  <si>
    <t>NGAI Ho Kwan (01)</t>
  </si>
  <si>
    <t>CHUNG Wai Kin (--)</t>
  </si>
  <si>
    <t>CHIU Chun Ngong (08)</t>
  </si>
  <si>
    <t>CHOI Ho Kwan, Anskar (08)</t>
  </si>
  <si>
    <t>KWAN Chi Fai (08)</t>
  </si>
  <si>
    <t>PANG Hei Yeung, Nigel (08)</t>
  </si>
  <si>
    <t>TAM Ka Lok (08)</t>
  </si>
  <si>
    <t>YUEN Kin Kiu (08)</t>
  </si>
  <si>
    <t>AU Yik Sau (05)</t>
  </si>
  <si>
    <t>CHOW Ho Cheung, Andrew (05)</t>
  </si>
  <si>
    <t>CHOW Man Yin (05)</t>
  </si>
  <si>
    <t>FONG Tsz Him (05)</t>
  </si>
  <si>
    <t>LAI Chi Yeung (05)</t>
  </si>
  <si>
    <t>LEE Yee Lok, Enoch (05)</t>
  </si>
  <si>
    <t>LEUNG Hin Fung (05)</t>
  </si>
  <si>
    <t>NG Lok Wun (05)</t>
  </si>
  <si>
    <t>SO Kin Tai (05)</t>
  </si>
  <si>
    <t>TSANG Wing Tai (05)</t>
  </si>
  <si>
    <t>WONG Kwan Yin (05)</t>
  </si>
  <si>
    <t>CHEUNG Hei (06)</t>
  </si>
  <si>
    <t>CHU Tak Piu (06)</t>
  </si>
  <si>
    <t>LAU Chi Kin (06)</t>
  </si>
  <si>
    <t>WONG Yeung Hoi (06)</t>
  </si>
  <si>
    <t>YAM Kwok Ngai (06)</t>
  </si>
  <si>
    <t>CHAN Yim (93)</t>
  </si>
  <si>
    <t>LEUNG King Piu (93)</t>
  </si>
  <si>
    <t>WONG Ka Kin (93)</t>
  </si>
  <si>
    <t>PUN Wang Fung (00)</t>
  </si>
  <si>
    <t>CHENG Chi Tak (04)</t>
  </si>
  <si>
    <t>HO Kin Pong (04)</t>
  </si>
  <si>
    <t>HO Ming Fung (04)</t>
  </si>
  <si>
    <t>HUI Wai Hei (02)</t>
  </si>
  <si>
    <t>TANG Man Chung (04)</t>
  </si>
  <si>
    <t>TONG Po Hang (04)</t>
  </si>
  <si>
    <t>TSANG Ka Wai (04)</t>
  </si>
  <si>
    <t>WONG Chun Yu (04)</t>
  </si>
  <si>
    <t>CHAN Wai Hong (02)</t>
  </si>
  <si>
    <t>LIU Chuen Fai, Jeffy (--)</t>
  </si>
  <si>
    <t>Total</t>
    <phoneticPr fontId="3" type="noConversion"/>
  </si>
  <si>
    <t>Shooting Cannon</t>
  </si>
  <si>
    <t>What Team Fun</t>
  </si>
  <si>
    <t>S&amp;P</t>
  </si>
  <si>
    <t>Whirlwind FC</t>
  </si>
  <si>
    <t>Prince Edward</t>
  </si>
  <si>
    <t>Sunday Drogba</t>
  </si>
  <si>
    <t>JJJ</t>
  </si>
  <si>
    <t>WAN Tak Kai (75)</t>
  </si>
  <si>
    <t>CHAN Ka Hang (94)</t>
  </si>
  <si>
    <t>CHU Yik Yin (97)</t>
  </si>
  <si>
    <t>KO Wing Fung (94)</t>
  </si>
  <si>
    <t>KU Yee Hong (94)</t>
  </si>
  <si>
    <t>LI Ho Ming (94)</t>
  </si>
  <si>
    <t>LO Yat Fung (94)</t>
  </si>
  <si>
    <t>TSUI Kin Yue (92)</t>
  </si>
  <si>
    <t>TSUI Kin Sum (94)</t>
  </si>
  <si>
    <t>YAM Yik Hang (--)</t>
  </si>
  <si>
    <t>CHANG Chi Yung (07)</t>
  </si>
  <si>
    <t>KEI Ka Chun (07)</t>
  </si>
  <si>
    <t>KWONG Lap Hin (07)</t>
  </si>
  <si>
    <t>LAM Kai Fung (07)</t>
  </si>
  <si>
    <t>LAW Ho Yin (07)</t>
  </si>
  <si>
    <t>LEUNG Shu Ching (07)</t>
  </si>
  <si>
    <t>SUNG Wai Ho (07)</t>
  </si>
  <si>
    <t>YEUNG Kai Wing (07)</t>
  </si>
  <si>
    <t>YEUNG Kin Pang (--)</t>
  </si>
  <si>
    <t>YUE Kam Wah, Kevin (07)</t>
  </si>
  <si>
    <t>WONG Ka Hei (07)</t>
  </si>
  <si>
    <t>TSUI Pak Yan, Bernard (08)</t>
  </si>
  <si>
    <t>WONG Kwok Fung (05)</t>
  </si>
  <si>
    <t>CHUNG Yiu Wah, Arthur (95)</t>
  </si>
  <si>
    <t>CHAN Ka Kit (06)</t>
  </si>
  <si>
    <t>LAI Wai Hoi (06)</t>
  </si>
  <si>
    <t>LEE Wai Hin (06)</t>
  </si>
  <si>
    <t>MUI Yuk (06)</t>
  </si>
  <si>
    <t>WONG Pang Chin (06)</t>
  </si>
  <si>
    <t>WONG Yun Sheung (06)</t>
  </si>
  <si>
    <t>CHAN Wing Ho (03)</t>
  </si>
  <si>
    <t>CHEUNG Lap Hong (--)</t>
  </si>
  <si>
    <t>CHEUNG Lap Tak (--)</t>
  </si>
  <si>
    <t>LI Ho Chun (02)</t>
  </si>
  <si>
    <t>SZETO Hok Hei, Hockey (--)</t>
  </si>
  <si>
    <t>WONG Chun Kit (03)</t>
  </si>
  <si>
    <t>CHAN Man Lung (04)</t>
  </si>
  <si>
    <t>LAI Ka Ho (04)</t>
  </si>
  <si>
    <t>HUI Chun Yiu (02)</t>
  </si>
  <si>
    <t>LI Ka Fai (96)</t>
  </si>
  <si>
    <t>Shooting Cannon vs What Team Fun</t>
  </si>
  <si>
    <t>Da Dui vs Prince Edward</t>
  </si>
  <si>
    <t>New Star vs Youth United</t>
  </si>
  <si>
    <t>A4</t>
    <phoneticPr fontId="3" type="noConversion"/>
  </si>
  <si>
    <t>B4</t>
    <phoneticPr fontId="3" type="noConversion"/>
  </si>
  <si>
    <t>Match Calendar (by team)</t>
    <phoneticPr fontId="3" type="noConversion"/>
  </si>
  <si>
    <t>Updated</t>
    <phoneticPr fontId="3" type="noConversion"/>
  </si>
  <si>
    <t>1st</t>
    <phoneticPr fontId="3" type="noConversion"/>
  </si>
  <si>
    <t>2nd</t>
    <phoneticPr fontId="3" type="noConversion"/>
  </si>
  <si>
    <t>3rd</t>
    <phoneticPr fontId="3" type="noConversion"/>
  </si>
  <si>
    <t>4th</t>
    <phoneticPr fontId="3" type="noConversion"/>
  </si>
  <si>
    <t>5th</t>
    <phoneticPr fontId="3" type="noConversion"/>
  </si>
  <si>
    <t>Champion/ Elite 
(1st round)</t>
    <phoneticPr fontId="3" type="noConversion"/>
  </si>
  <si>
    <t>Champion/ Elite 
(2nd round)</t>
    <phoneticPr fontId="3" type="noConversion"/>
  </si>
  <si>
    <t>Champion/ Elite 
(semi-final)</t>
    <phoneticPr fontId="3" type="noConversion"/>
  </si>
  <si>
    <t>Champion/ Elite 
(final)</t>
    <phoneticPr fontId="3" type="noConversion"/>
  </si>
  <si>
    <t>Supervisor</t>
    <phoneticPr fontId="3" type="noConversion"/>
  </si>
  <si>
    <t>Group A - 6 Teams</t>
    <phoneticPr fontId="36" type="noConversion"/>
  </si>
  <si>
    <t>How To Find You</t>
  </si>
  <si>
    <t>A2</t>
    <phoneticPr fontId="3" type="noConversion"/>
  </si>
  <si>
    <t>Jin 4 &amp; 281</t>
    <phoneticPr fontId="36" type="noConversion"/>
  </si>
  <si>
    <t>WYK 1992ers</t>
  </si>
  <si>
    <t>Group B - 6 Teams</t>
    <phoneticPr fontId="36" type="noConversion"/>
  </si>
  <si>
    <t>Vampire &amp; Friends</t>
  </si>
  <si>
    <t>FATX</t>
  </si>
  <si>
    <t>Group C - 6 Teams</t>
    <phoneticPr fontId="36" type="noConversion"/>
  </si>
  <si>
    <t>Group D - 6 Teams</t>
    <phoneticPr fontId="36" type="noConversion"/>
  </si>
  <si>
    <t>D6</t>
    <phoneticPr fontId="3" type="noConversion"/>
  </si>
  <si>
    <t>75ers &amp; Youngsters</t>
  </si>
  <si>
    <t>CHAN Yung Fei (96)</t>
  </si>
  <si>
    <t>CHEUNG Wai Tung (91)</t>
  </si>
  <si>
    <t>CHU Wai Kin (96)</t>
  </si>
  <si>
    <t>HUI Hing Yuen (96)</t>
  </si>
  <si>
    <t>LAU Ka Yiu (90)</t>
  </si>
  <si>
    <t>LEUNG Yiu Hong (96)</t>
  </si>
  <si>
    <t>TAM Kim Pong (96)</t>
  </si>
  <si>
    <t>TSE Kam Chi, Alan (91)</t>
  </si>
  <si>
    <t>WONG Hok Bun (96)</t>
  </si>
  <si>
    <t>YU Pak Cheong (96)</t>
  </si>
  <si>
    <t>Eastern</t>
    <phoneticPr fontId="3" type="noConversion"/>
  </si>
  <si>
    <t>Delay</t>
    <phoneticPr fontId="36" type="noConversion"/>
  </si>
  <si>
    <t>CHENG Pak Kin (06)</t>
  </si>
  <si>
    <t>LEUNG Man Hin (06)</t>
  </si>
  <si>
    <t>TSE Chi Fai (06)</t>
  </si>
  <si>
    <t>What Team Fun</t>
    <phoneticPr fontId="3" type="noConversion"/>
  </si>
  <si>
    <t>CHEUNG Hang Yiu (04)</t>
  </si>
  <si>
    <t>CHUNG Wai Kei (01)</t>
  </si>
  <si>
    <t>FATX</t>
    <phoneticPr fontId="3" type="noConversion"/>
  </si>
  <si>
    <t>CHENG Chun Hung (03)</t>
  </si>
  <si>
    <t>CHENG Siu Lun (03)</t>
  </si>
  <si>
    <t>CHING Cheung Wai (03)</t>
  </si>
  <si>
    <t>CHING Tsz Kin (03)</t>
  </si>
  <si>
    <t>HUI Koon Ho (03)</t>
  </si>
  <si>
    <t>MOK Chi Pan (03)</t>
  </si>
  <si>
    <t>LEUNG Tsz Pan (03)</t>
  </si>
  <si>
    <t>LO Kin Pong (03)</t>
  </si>
  <si>
    <t>LOK Hon Ting (03)</t>
  </si>
  <si>
    <t>NG Chun Yue (01)</t>
  </si>
  <si>
    <t>NGAI Chung Tong (03)</t>
  </si>
  <si>
    <t>YEUNG Di, Daniel (01)</t>
  </si>
  <si>
    <t>LI Yuk Sing (07)</t>
  </si>
  <si>
    <t>MAK Hiu Fai (07)</t>
  </si>
  <si>
    <t>YAU Chun Him (07)</t>
  </si>
  <si>
    <t>JJJ</t>
    <phoneticPr fontId="3" type="noConversion"/>
  </si>
  <si>
    <t>CHEUNG Man Ki, Keith (14)</t>
  </si>
  <si>
    <t>WONG Kwok Keung (--)</t>
  </si>
  <si>
    <t>75ers &amp; Youngsters</t>
    <phoneticPr fontId="3" type="noConversion"/>
  </si>
  <si>
    <t>CHOW Pon Nap, Bernard (92)</t>
  </si>
  <si>
    <t>CHU Chun Bon (94)</t>
  </si>
  <si>
    <t>LAM Man Leuk, Billy (93)</t>
  </si>
  <si>
    <t>WONG Siu Wai (93)</t>
  </si>
  <si>
    <t>YAM Chi Ho (94)</t>
  </si>
  <si>
    <t>YUEN Tin Yau (94)</t>
  </si>
  <si>
    <t>CHUNG Wai Shun (93)</t>
  </si>
  <si>
    <t>FUNG Yue (93)</t>
  </si>
  <si>
    <t>LAI Kwok Leung (94)</t>
  </si>
  <si>
    <t>MA Ka Fai (94)</t>
  </si>
  <si>
    <t>SIN Tai Wai (94)</t>
  </si>
  <si>
    <t>TSUI Kam Man (--)</t>
  </si>
  <si>
    <t>WONG San Fung (90)</t>
  </si>
  <si>
    <t>CHAN Shun Yan (02)</t>
  </si>
  <si>
    <t>KWAN King Yee (02)</t>
  </si>
  <si>
    <t>SHUM Chun Wai (02)</t>
  </si>
  <si>
    <t>TO Chun Pong (--)</t>
  </si>
  <si>
    <t>TSANG Wing Fung (--)</t>
  </si>
  <si>
    <t>WONG Wing Fai (01)</t>
  </si>
  <si>
    <t>Youth United</t>
    <phoneticPr fontId="3" type="noConversion"/>
  </si>
  <si>
    <t>CHAN Yin Fung, Jacky (08)</t>
  </si>
  <si>
    <t>New Star</t>
    <phoneticPr fontId="3" type="noConversion"/>
  </si>
  <si>
    <t>CHEUNG Hang Wai, James (05)</t>
  </si>
  <si>
    <t>CHU Kui Lap (--)</t>
  </si>
  <si>
    <t>LEE Cheuk Lun, Frederick (05)</t>
  </si>
  <si>
    <t>LUI Man Hei (05)</t>
  </si>
  <si>
    <t>TANG Yu Keung (--)</t>
  </si>
  <si>
    <t>Shooting Cannon</t>
    <phoneticPr fontId="3" type="noConversion"/>
  </si>
  <si>
    <t>CHOI Ying Tai (00)</t>
  </si>
  <si>
    <t>KUNG Hor Ming (00)</t>
  </si>
  <si>
    <t>LI Chin Yeung, Thomas (00)</t>
  </si>
  <si>
    <t>SHUM Tsz Fung (00)</t>
  </si>
  <si>
    <t>WONG Hong Kay (00)</t>
  </si>
  <si>
    <t>YIP Yue Kwen (00)</t>
  </si>
  <si>
    <t>YU Chi Wing (00)</t>
  </si>
  <si>
    <t>WY2K</t>
    <phoneticPr fontId="3" type="noConversion"/>
  </si>
  <si>
    <t>Delay</t>
    <phoneticPr fontId="3" type="noConversion"/>
  </si>
  <si>
    <t>CHAN Ka Yui, Kenneth (00)</t>
  </si>
  <si>
    <t>CHAN Tsz Shing (97)</t>
  </si>
  <si>
    <t>CHEUNG Ka Chun (01)</t>
  </si>
  <si>
    <t>CHEUNG Ka Yi (01)</t>
  </si>
  <si>
    <t>HO Ming Hei, William (00)</t>
  </si>
  <si>
    <t>HO Shu Ming (00)</t>
  </si>
  <si>
    <t>LEE Kin Lik, Kenneth (03)</t>
  </si>
  <si>
    <t>LEUNG Chi Cheong (00)</t>
  </si>
  <si>
    <t>LEUNG Chi Hong (00)</t>
  </si>
  <si>
    <t>LEUNG Oi Lun (01)</t>
  </si>
  <si>
    <t>MA Ching Yin (00)</t>
  </si>
  <si>
    <t>NG Ka Ho (00)</t>
  </si>
  <si>
    <t>NG Ka Wai (00)</t>
  </si>
  <si>
    <t>NG Yik Him (00)</t>
  </si>
  <si>
    <t>TSE Man Chun (00)</t>
  </si>
  <si>
    <t>WAI Tak Shun (00)</t>
  </si>
  <si>
    <t>WONG Chun Kan, Anthony (98)</t>
  </si>
  <si>
    <t>WONG Hon Lam (01)</t>
  </si>
  <si>
    <t>WONG Ka Lun (00)</t>
  </si>
  <si>
    <t>WONG Kwok Hei (97)</t>
  </si>
  <si>
    <t>WONG Kwok On (01)</t>
  </si>
  <si>
    <t>WU Chun Cheung (00)</t>
  </si>
  <si>
    <t>LIU Ho Kwong (--)</t>
  </si>
  <si>
    <t>CHAN Cheuk Him, Adrian (--)</t>
  </si>
  <si>
    <t>CHAN Tin Yeung, Joseph (96)</t>
  </si>
  <si>
    <t>CHIU, Lorenso (96)</t>
  </si>
  <si>
    <t>FOK Wang Chung, Edmund (98)</t>
  </si>
  <si>
    <t>FONG Chi Lap (98)</t>
  </si>
  <si>
    <t>FONG Man Hei, Terence (--)</t>
  </si>
  <si>
    <t>KOAY Chung Tin, Timothy (96)</t>
  </si>
  <si>
    <t>KONG Cheuk Wing (03)</t>
  </si>
  <si>
    <t>KWAN Pak Kei (96)</t>
  </si>
  <si>
    <t>KWAN Tse Chun (98)</t>
  </si>
  <si>
    <t>LAM Wai Kei (96)</t>
  </si>
  <si>
    <t>LAW Man Wai, Raymond (--)</t>
  </si>
  <si>
    <t>LEE Fook Chuen (98)</t>
  </si>
  <si>
    <t>LEUNG Chun Wing, Caleb (96)</t>
  </si>
  <si>
    <t>LI King Tak, Philip (96)</t>
  </si>
  <si>
    <t>LUK Chun Yu, Pierre (99)</t>
  </si>
  <si>
    <t>SO Wai Bun (98)</t>
  </si>
  <si>
    <t>TSE Wai Tao, Adriel (98)</t>
  </si>
  <si>
    <t>WONG Kar Yau, Donald (96)</t>
  </si>
  <si>
    <t>WU Ka Wai (96)</t>
  </si>
  <si>
    <t>CHAN Kin Chee, Kevin (88)</t>
  </si>
  <si>
    <t>CHAN Kwok Cheong (88)</t>
  </si>
  <si>
    <t>CHAN Man Kin, Philip (88)</t>
  </si>
  <si>
    <t>CHENG Chak Kin, Joseph (89)</t>
  </si>
  <si>
    <t>HO Kai Sun, Kyson (88)</t>
  </si>
  <si>
    <t>KO Kwong Chi (88)</t>
  </si>
  <si>
    <t>LAM Kong Chuen, Astrar (88)</t>
  </si>
  <si>
    <t>LAM Po Hon, Paul (88)</t>
  </si>
  <si>
    <t>LEE Tamin, Desmond (88)</t>
  </si>
  <si>
    <t>LO Wing Nin, Raphael (88)</t>
  </si>
  <si>
    <t>NG Hoi Kit, Michael (88)</t>
  </si>
  <si>
    <t>TSE Chi Fai, Timothy (88)</t>
  </si>
  <si>
    <t>YANG Man Lung (94)</t>
  </si>
  <si>
    <t>CHENG Kin Chung (99)</t>
  </si>
  <si>
    <t>CHING Wing Tak, Victor (99)</t>
  </si>
  <si>
    <t>CHOW Wai To (99)</t>
  </si>
  <si>
    <t>CHOW Yu Ming (99)</t>
  </si>
  <si>
    <t>KEUNG Chi Chung (99)</t>
  </si>
  <si>
    <t>KWONG Ho Ming (99)</t>
  </si>
  <si>
    <t>LAU Fu Man (99)</t>
  </si>
  <si>
    <t>LO Chun Yip (99)</t>
  </si>
  <si>
    <t>WONG Kai Chun, Keith (96)</t>
  </si>
  <si>
    <t>WONG Lok Man (99)</t>
  </si>
  <si>
    <t>YIU Pak Hang (99)</t>
  </si>
  <si>
    <t>YU Pak Hei (99)</t>
  </si>
  <si>
    <t>YUNG Chi Kin (99)</t>
  </si>
  <si>
    <t>CHAN Cheuk Yan (07)</t>
  </si>
  <si>
    <t>CHEUNG Siu Yui (07)</t>
  </si>
  <si>
    <t>HUI Shek Man (07)</t>
  </si>
  <si>
    <t>KONG Ka Wai (07)</t>
  </si>
  <si>
    <t>LAM Ka Shun (07)</t>
  </si>
  <si>
    <t>LEE Kin San (07)</t>
  </si>
  <si>
    <t>LEUNG Wai Ki (07)</t>
  </si>
  <si>
    <t>PANG Chi Hang (07)</t>
  </si>
  <si>
    <t>TAM Tsz Hin (--)</t>
  </si>
  <si>
    <t>TANG Kin Yip (07)</t>
  </si>
  <si>
    <t>TSOI Yu Ching (07)</t>
  </si>
  <si>
    <t>YAN Ho Wai (07)</t>
  </si>
  <si>
    <t>WYK1992ers</t>
  </si>
  <si>
    <t>CHAN Hon Yeung, Henry (92)</t>
  </si>
  <si>
    <t>CHEUNG Tsz Fung (--)</t>
  </si>
  <si>
    <t>CHEUNG Chi Kin, Henry (92)</t>
  </si>
  <si>
    <t>CHOW Wai Choi, Jimmy (92)</t>
  </si>
  <si>
    <t>CHUNG Chi Hang, Derek (--)</t>
  </si>
  <si>
    <t>LAI Chi Keng, Tony (92)</t>
  </si>
  <si>
    <t>LEE Kin Wah, Terence (92)</t>
  </si>
  <si>
    <t>LEUNG Pak Ho, Kevin (92)</t>
  </si>
  <si>
    <t>NG Man Chung, Albert (92)</t>
  </si>
  <si>
    <t>POON How Tsuen, Kingswood (92)</t>
  </si>
  <si>
    <t>TAM Hoi Ting, Kenneth (92)</t>
  </si>
  <si>
    <t>WONG Meng Tek (93)</t>
    <phoneticPr fontId="3" type="noConversion"/>
  </si>
  <si>
    <t>6th</t>
    <phoneticPr fontId="3" type="noConversion"/>
  </si>
  <si>
    <t>7th</t>
    <phoneticPr fontId="3" type="noConversion"/>
  </si>
  <si>
    <t>D5</t>
    <phoneticPr fontId="3" type="noConversion"/>
  </si>
  <si>
    <t>A1</t>
    <phoneticPr fontId="3" type="noConversion"/>
  </si>
  <si>
    <t>A3</t>
    <phoneticPr fontId="3" type="noConversion"/>
  </si>
  <si>
    <t>A5</t>
    <phoneticPr fontId="3" type="noConversion"/>
  </si>
  <si>
    <t>A6</t>
    <phoneticPr fontId="3" type="noConversion"/>
  </si>
  <si>
    <t>B1</t>
    <phoneticPr fontId="3" type="noConversion"/>
  </si>
  <si>
    <t>B2</t>
    <phoneticPr fontId="3" type="noConversion"/>
  </si>
  <si>
    <t>B3</t>
    <phoneticPr fontId="3" type="noConversion"/>
  </si>
  <si>
    <t>B5</t>
    <phoneticPr fontId="3" type="noConversion"/>
  </si>
  <si>
    <t>B6</t>
    <phoneticPr fontId="3" type="noConversion"/>
  </si>
  <si>
    <t>C1</t>
    <phoneticPr fontId="3" type="noConversion"/>
  </si>
  <si>
    <t>C2</t>
    <phoneticPr fontId="3" type="noConversion"/>
  </si>
  <si>
    <t>C3</t>
    <phoneticPr fontId="3" type="noConversion"/>
  </si>
  <si>
    <t>C4</t>
    <phoneticPr fontId="3" type="noConversion"/>
  </si>
  <si>
    <t>C5</t>
    <phoneticPr fontId="3" type="noConversion"/>
  </si>
  <si>
    <t>D1</t>
    <phoneticPr fontId="3" type="noConversion"/>
  </si>
  <si>
    <t>D2</t>
    <phoneticPr fontId="3" type="noConversion"/>
  </si>
  <si>
    <t>D3</t>
    <phoneticPr fontId="3" type="noConversion"/>
  </si>
  <si>
    <t>D4</t>
    <phoneticPr fontId="3" type="noConversion"/>
  </si>
  <si>
    <t>A League - 12 Teams</t>
    <phoneticPr fontId="3" type="noConversion"/>
  </si>
  <si>
    <t>B League - 12 Teams</t>
    <phoneticPr fontId="3" type="noConversion"/>
  </si>
  <si>
    <t>Ranking</t>
    <phoneticPr fontId="3" type="noConversion"/>
  </si>
  <si>
    <t>WYHK80's B Team</t>
  </si>
  <si>
    <t>Tai Choi Logistics</t>
  </si>
  <si>
    <t>Galaxy WYK</t>
  </si>
  <si>
    <t>A - League</t>
    <phoneticPr fontId="3" type="noConversion"/>
  </si>
  <si>
    <t>B - League</t>
    <phoneticPr fontId="3" type="noConversion"/>
  </si>
  <si>
    <t>S - League</t>
    <phoneticPr fontId="3" type="noConversion"/>
  </si>
  <si>
    <t>WY2K vs Youth United</t>
  </si>
  <si>
    <t>What Team Fun vs Youth United</t>
  </si>
  <si>
    <t>What Team Fun vs WY2K</t>
  </si>
  <si>
    <t>Shooting Cannon vs Youth United</t>
  </si>
  <si>
    <t>Shooting Cannon vs WY2K</t>
  </si>
  <si>
    <t>New Star vs What Team Fun</t>
  </si>
  <si>
    <t>New Star vs WY2K</t>
  </si>
  <si>
    <t>Mofos vs Shooting Cannon</t>
  </si>
  <si>
    <t>Mofos vs What Team Fun</t>
  </si>
  <si>
    <t>Mofos vs WY2K</t>
  </si>
  <si>
    <t>Mofos vs Youth United</t>
  </si>
  <si>
    <t>Mofos vs New Star</t>
  </si>
  <si>
    <t>JJJ vs S&amp;P</t>
  </si>
  <si>
    <t>Prince Edward vs WYK1992ers</t>
  </si>
  <si>
    <t>KKLM vs Tai Choi Logistics</t>
  </si>
  <si>
    <t>Happy Soccer Mania vs WYK1992ers</t>
  </si>
  <si>
    <t>Happy Soccer Mania vs Prince Edward</t>
  </si>
  <si>
    <t>Friends vs Prince Edward</t>
  </si>
  <si>
    <t>Friends vs WYK1992ers</t>
  </si>
  <si>
    <t>Friends vs Happy Soccer Mania</t>
  </si>
  <si>
    <t>Eastern vs WYK1992ers</t>
  </si>
  <si>
    <t>Eastern vs Friends</t>
  </si>
  <si>
    <t>Eastern vs Happy Soccer Mania</t>
  </si>
  <si>
    <t>Eastern vs Prince Edward</t>
  </si>
  <si>
    <t>Da Dui vs WYK1992ers</t>
  </si>
  <si>
    <t>Da Dui vs Eastern</t>
  </si>
  <si>
    <t>Da Dui vs Friends</t>
  </si>
  <si>
    <t>Da Dui vs Happy Soccer Mania</t>
  </si>
  <si>
    <t>75ers and Youngsters vs Da Dui</t>
  </si>
  <si>
    <t>75ers and Youngsters vs Eastern</t>
  </si>
  <si>
    <t>75ers and Youngsters vs Friends</t>
  </si>
  <si>
    <t>75ers and Youngsters vs Happy Soccer Mania</t>
  </si>
  <si>
    <t>75ers and Youngsters vs Prince Edward</t>
  </si>
  <si>
    <t>75ers and Youngsters vs WYK1992ers</t>
  </si>
  <si>
    <t>WY2K
Youth United</t>
  </si>
  <si>
    <t>What Team Fun
Youth United</t>
  </si>
  <si>
    <t>Shooting Cannon
WY2K</t>
  </si>
  <si>
    <t>JJJ
S&amp;P</t>
  </si>
  <si>
    <t>Prince Edward
WYK1992ers</t>
  </si>
  <si>
    <t>Friends
Happy Soccer Mania</t>
  </si>
  <si>
    <t>Da Dui
Eastern</t>
  </si>
  <si>
    <t>75ers and Youngsters
Da Dui</t>
  </si>
  <si>
    <t>75ers and Youngsters
Eastern</t>
  </si>
  <si>
    <t>CHOW Chun Hin (00)</t>
    <phoneticPr fontId="3" type="noConversion"/>
  </si>
  <si>
    <t>CHAN King Yee (00)</t>
    <phoneticPr fontId="3" type="noConversion"/>
  </si>
  <si>
    <t>POON Wai Lok (00)</t>
    <phoneticPr fontId="3" type="noConversion"/>
  </si>
  <si>
    <t>LEUNG Chi Hang (99)</t>
    <phoneticPr fontId="3" type="noConversion"/>
  </si>
  <si>
    <t>CHAO Kai Ho (01)</t>
    <phoneticPr fontId="3" type="noConversion"/>
  </si>
  <si>
    <t>NGAI Tsun Yan (06)</t>
    <phoneticPr fontId="3" type="noConversion"/>
  </si>
  <si>
    <t>LEUNG Kit Hung (04)</t>
    <phoneticPr fontId="3" type="noConversion"/>
  </si>
  <si>
    <t>LAM Yat Fung (00)</t>
    <phoneticPr fontId="3" type="noConversion"/>
  </si>
  <si>
    <t>CHAN Ka Shing (00)</t>
    <phoneticPr fontId="3" type="noConversion"/>
  </si>
  <si>
    <t>AU Yiu Pong (00)</t>
    <phoneticPr fontId="3" type="noConversion"/>
  </si>
  <si>
    <t>CHAN Muk Chung Andrew (00)</t>
    <phoneticPr fontId="3" type="noConversion"/>
  </si>
  <si>
    <t>LUI Man Fung Louis (00)</t>
    <phoneticPr fontId="3" type="noConversion"/>
  </si>
  <si>
    <t>YIM Man Chit (00)</t>
    <phoneticPr fontId="3" type="noConversion"/>
  </si>
  <si>
    <t>YEUNG Ka Ming (04)</t>
    <phoneticPr fontId="3" type="noConversion"/>
  </si>
  <si>
    <t>FUNG Yik Hong (04)</t>
    <phoneticPr fontId="3" type="noConversion"/>
  </si>
  <si>
    <t>HUI Tung Ching (04)</t>
    <phoneticPr fontId="3" type="noConversion"/>
  </si>
  <si>
    <t>LEUNG Pak Ki (01)</t>
    <phoneticPr fontId="3" type="noConversion"/>
  </si>
  <si>
    <t>LI Andrew Vincent (01)</t>
    <phoneticPr fontId="3" type="noConversion"/>
  </si>
  <si>
    <t>CHONG Kai Sang (01)</t>
    <phoneticPr fontId="3" type="noConversion"/>
  </si>
  <si>
    <t>LAU Chi Wai (01)</t>
    <phoneticPr fontId="3" type="noConversion"/>
  </si>
  <si>
    <t>CHUI Yiu Man (00)</t>
    <phoneticPr fontId="3" type="noConversion"/>
  </si>
  <si>
    <t>CHUI Yiu Chung (00)</t>
    <phoneticPr fontId="3" type="noConversion"/>
  </si>
  <si>
    <t>HO King Hei (01)</t>
    <phoneticPr fontId="3" type="noConversion"/>
  </si>
  <si>
    <t>LEUNG Chun Wing (01)</t>
    <phoneticPr fontId="3" type="noConversion"/>
  </si>
  <si>
    <t>LEUNG Chin Pang (01)</t>
    <phoneticPr fontId="3" type="noConversion"/>
  </si>
  <si>
    <t>LEUNG Ho San (01)</t>
    <phoneticPr fontId="3" type="noConversion"/>
  </si>
  <si>
    <t>TANG Yau Lun (01)</t>
    <phoneticPr fontId="3" type="noConversion"/>
  </si>
  <si>
    <t>WAN Pui Hang (01)</t>
    <phoneticPr fontId="3" type="noConversion"/>
  </si>
  <si>
    <t>WONG Ka Ki (01)</t>
    <phoneticPr fontId="3" type="noConversion"/>
  </si>
  <si>
    <t>FUNG Pui Kei, Charles (00)</t>
    <phoneticPr fontId="3" type="noConversion"/>
  </si>
  <si>
    <t>YEUNG Wan Yui (05)</t>
    <phoneticPr fontId="3" type="noConversion"/>
  </si>
  <si>
    <t>FONG Ka Hung, Cyrus (08)</t>
    <phoneticPr fontId="3" type="noConversion"/>
  </si>
  <si>
    <t>LAW Ka Kin, Ken (08)</t>
    <phoneticPr fontId="3" type="noConversion"/>
  </si>
  <si>
    <t>WAN Chun Yiu, Gary (08)</t>
    <phoneticPr fontId="3" type="noConversion"/>
  </si>
  <si>
    <t>LUI Man Ho, Herman (08)</t>
    <phoneticPr fontId="3" type="noConversion"/>
  </si>
  <si>
    <t>AU Long Yin, Ivan (08)</t>
    <phoneticPr fontId="3" type="noConversion"/>
  </si>
  <si>
    <t>TSE Man Kit, Jeffrey (08)</t>
    <phoneticPr fontId="3" type="noConversion"/>
  </si>
  <si>
    <t>TAM Pak Chun, Joseph (08)</t>
    <phoneticPr fontId="3" type="noConversion"/>
  </si>
  <si>
    <t>YIP King Fung, Kelvin (08)</t>
    <phoneticPr fontId="3" type="noConversion"/>
  </si>
  <si>
    <t>YEUNG Ming Cheung, Matt (08)</t>
    <phoneticPr fontId="3" type="noConversion"/>
  </si>
  <si>
    <t>LEUNG Tsz Him, Oscar (11)</t>
    <phoneticPr fontId="3" type="noConversion"/>
  </si>
  <si>
    <t>CHAN Huen Fung, Ronald (08)</t>
    <phoneticPr fontId="3" type="noConversion"/>
  </si>
  <si>
    <t>TSO Yik, Francis (08)</t>
    <phoneticPr fontId="3" type="noConversion"/>
  </si>
  <si>
    <t>LEUNG Hin Wai (08)</t>
    <phoneticPr fontId="3" type="noConversion"/>
  </si>
  <si>
    <t>CHEUNG Hang Pong (08)</t>
    <phoneticPr fontId="3" type="noConversion"/>
  </si>
  <si>
    <t>CHOW Siu Cheong (02)</t>
    <phoneticPr fontId="3" type="noConversion"/>
  </si>
  <si>
    <t>TSE Pui Fung (03)</t>
    <phoneticPr fontId="3" type="noConversion"/>
  </si>
  <si>
    <t>LEE Sze Yin (02)</t>
    <phoneticPr fontId="3" type="noConversion"/>
  </si>
  <si>
    <t>LAU Chi Ho (02)</t>
    <phoneticPr fontId="3" type="noConversion"/>
  </si>
  <si>
    <t>LIU Pui Yin (01)</t>
    <phoneticPr fontId="3" type="noConversion"/>
  </si>
  <si>
    <t>POON Hin Sun (02)</t>
    <phoneticPr fontId="3" type="noConversion"/>
  </si>
  <si>
    <t>NG Tsz Kin (02)</t>
    <phoneticPr fontId="3" type="noConversion"/>
  </si>
  <si>
    <t>LIU Chuen Yin (02)</t>
    <phoneticPr fontId="3" type="noConversion"/>
  </si>
  <si>
    <t>LI Kin Lun (02)</t>
    <phoneticPr fontId="3" type="noConversion"/>
  </si>
  <si>
    <t>CHU Yun Kai (02)</t>
    <phoneticPr fontId="3" type="noConversion"/>
  </si>
  <si>
    <t>NG Kei Yue (02)</t>
    <phoneticPr fontId="3" type="noConversion"/>
  </si>
  <si>
    <t>YIM Matthew (02)</t>
    <phoneticPr fontId="3" type="noConversion"/>
  </si>
  <si>
    <t>CHEUNG Kwok Chun (--)</t>
    <phoneticPr fontId="3" type="noConversion"/>
  </si>
  <si>
    <t>CHU, Nicholas Chuk Kei (13)</t>
    <phoneticPr fontId="3" type="noConversion"/>
  </si>
  <si>
    <t>LAM Wing Yan (75)</t>
    <phoneticPr fontId="3" type="noConversion"/>
  </si>
  <si>
    <t>LIU Man Shan (75)</t>
    <phoneticPr fontId="3" type="noConversion"/>
  </si>
  <si>
    <t>SIU Kwok Keung (75)</t>
    <phoneticPr fontId="3" type="noConversion"/>
  </si>
  <si>
    <t>CHAN Tze Ling (75)</t>
    <phoneticPr fontId="3" type="noConversion"/>
  </si>
  <si>
    <t>CHOW Kwok Fai, Tony (--)</t>
    <phoneticPr fontId="3" type="noConversion"/>
  </si>
  <si>
    <t>NG Cheuk Ho, Nelson (--)</t>
    <phoneticPr fontId="3" type="noConversion"/>
  </si>
  <si>
    <t>CHOI Tung Tsoi (90)</t>
    <phoneticPr fontId="3" type="noConversion"/>
  </si>
  <si>
    <t>LUI Man Lung, Johnny (88)</t>
    <phoneticPr fontId="3" type="noConversion"/>
  </si>
  <si>
    <t>LEUNG Wing Kit (96)</t>
    <phoneticPr fontId="3" type="noConversion"/>
  </si>
  <si>
    <t>LAM Cheuk Ho (96)</t>
    <phoneticPr fontId="3" type="noConversion"/>
  </si>
  <si>
    <t>JIN Kui (96)</t>
    <phoneticPr fontId="3" type="noConversion"/>
  </si>
  <si>
    <t>WONG Tsz Wai (96)</t>
    <phoneticPr fontId="3" type="noConversion"/>
  </si>
  <si>
    <t>Tai Choi Logistics</t>
    <phoneticPr fontId="3" type="noConversion"/>
  </si>
  <si>
    <t>YAU Ka Shing (02)</t>
    <phoneticPr fontId="3" type="noConversion"/>
  </si>
  <si>
    <t>CHU Wing Hei (02)</t>
    <phoneticPr fontId="3" type="noConversion"/>
  </si>
  <si>
    <t>CHAN Tsz Yuen (02)</t>
    <phoneticPr fontId="3" type="noConversion"/>
  </si>
  <si>
    <t>LO Lok Chung, Jeff (02)</t>
    <phoneticPr fontId="3" type="noConversion"/>
  </si>
  <si>
    <t>LI Yui Fai (02)</t>
    <phoneticPr fontId="3" type="noConversion"/>
  </si>
  <si>
    <t>TSANG Tsz Yau (02)</t>
    <phoneticPr fontId="3" type="noConversion"/>
  </si>
  <si>
    <t>CHAN Siu Chung, Arthur (02)</t>
    <phoneticPr fontId="3" type="noConversion"/>
  </si>
  <si>
    <t>LAM Kwok Kin (02)</t>
    <phoneticPr fontId="3" type="noConversion"/>
  </si>
  <si>
    <t>CHAN Chun Man, Vincent (02)</t>
    <phoneticPr fontId="3" type="noConversion"/>
  </si>
  <si>
    <t>SITT Chi Him, Jimmy (02)</t>
    <phoneticPr fontId="3" type="noConversion"/>
  </si>
  <si>
    <t>HUNG Chi Tat (02)</t>
    <phoneticPr fontId="3" type="noConversion"/>
  </si>
  <si>
    <t>TING Ka Tsun (02)</t>
    <phoneticPr fontId="3" type="noConversion"/>
  </si>
  <si>
    <t>LIU King Shun (02)</t>
    <phoneticPr fontId="3" type="noConversion"/>
  </si>
  <si>
    <t>TSANG Ka Kin (02)</t>
    <phoneticPr fontId="3" type="noConversion"/>
  </si>
  <si>
    <t>TSUI Chee Cheung (02)</t>
    <phoneticPr fontId="3" type="noConversion"/>
  </si>
  <si>
    <t>YIU Ching Pong (02)</t>
    <phoneticPr fontId="3" type="noConversion"/>
  </si>
  <si>
    <t>LI Ho Ming, Peter (02)</t>
    <phoneticPr fontId="3" type="noConversion"/>
  </si>
  <si>
    <t>MA Chi Kin (--)</t>
    <phoneticPr fontId="3" type="noConversion"/>
  </si>
  <si>
    <t>KUN Ting (02)</t>
    <phoneticPr fontId="3" type="noConversion"/>
  </si>
  <si>
    <t>LI Yin Chiu (--)</t>
    <phoneticPr fontId="3" type="noConversion"/>
  </si>
  <si>
    <t>TONG Tak Shing (--)</t>
    <phoneticPr fontId="3" type="noConversion"/>
  </si>
  <si>
    <t>LAM Kwok Ming (--)</t>
    <phoneticPr fontId="3" type="noConversion"/>
  </si>
  <si>
    <t>SO Tsz Kit (05)</t>
    <phoneticPr fontId="3" type="noConversion"/>
  </si>
  <si>
    <t>KWAN Kai Hang (05)</t>
    <phoneticPr fontId="3" type="noConversion"/>
  </si>
  <si>
    <t>WONG Hiu Hei, Hubert (05)</t>
    <phoneticPr fontId="3" type="noConversion"/>
  </si>
  <si>
    <t>Happy Soccer Mania</t>
    <phoneticPr fontId="3" type="noConversion"/>
  </si>
  <si>
    <t>LAM Ho Yin (93)</t>
    <phoneticPr fontId="3" type="noConversion"/>
  </si>
  <si>
    <t>LEUNG Chi Yeung (93)</t>
    <phoneticPr fontId="3" type="noConversion"/>
  </si>
  <si>
    <t>PANG Sing Hang, Wilfred (92)</t>
    <phoneticPr fontId="3" type="noConversion"/>
  </si>
  <si>
    <t>LO Ka Wing, Danny (92)</t>
    <phoneticPr fontId="3" type="noConversion"/>
  </si>
  <si>
    <t>NG Yat Fai, Dexter (92)</t>
    <phoneticPr fontId="3" type="noConversion"/>
  </si>
  <si>
    <t>WONG Sen Yiu, David (92)</t>
    <phoneticPr fontId="3" type="noConversion"/>
  </si>
  <si>
    <t>NJO Kui Ying, Laying (92)</t>
    <phoneticPr fontId="3" type="noConversion"/>
  </si>
  <si>
    <t>PONG Min Kin (92)</t>
    <phoneticPr fontId="3" type="noConversion"/>
  </si>
  <si>
    <t>WONG Ka Lam, King (92)</t>
    <phoneticPr fontId="3" type="noConversion"/>
  </si>
  <si>
    <t>LAW Tsan Yin (92)</t>
    <phoneticPr fontId="3" type="noConversion"/>
  </si>
  <si>
    <t>Apache Eagle 81</t>
    <phoneticPr fontId="3" type="noConversion"/>
  </si>
  <si>
    <t>AU Tak Shing (81)</t>
    <phoneticPr fontId="3" type="noConversion"/>
  </si>
  <si>
    <t>AU YEUNG Kam Chuen, Sidney (81)</t>
    <phoneticPr fontId="3" type="noConversion"/>
  </si>
  <si>
    <t>CHAN Bill (86)</t>
    <phoneticPr fontId="3" type="noConversion"/>
  </si>
  <si>
    <t>CHAN Chiu Wa (81)</t>
    <phoneticPr fontId="3" type="noConversion"/>
  </si>
  <si>
    <t>CHAN Shu Fat (81)</t>
    <phoneticPr fontId="3" type="noConversion"/>
  </si>
  <si>
    <t>CHAU Kam Shing, Raymond (81)</t>
    <phoneticPr fontId="3" type="noConversion"/>
  </si>
  <si>
    <t>CHEUNG Kin Kwong (81)</t>
    <phoneticPr fontId="3" type="noConversion"/>
  </si>
  <si>
    <t>FUNG Ka Fai, Charles (81)</t>
    <phoneticPr fontId="3" type="noConversion"/>
  </si>
  <si>
    <t>HUI Chi Keung (81)</t>
    <phoneticPr fontId="3" type="noConversion"/>
  </si>
  <si>
    <t>KAO Tun Shan (81)</t>
    <phoneticPr fontId="3" type="noConversion"/>
  </si>
  <si>
    <t>KEUNG Kin Kwun (81)</t>
    <phoneticPr fontId="3" type="noConversion"/>
  </si>
  <si>
    <t>LAI King Chee (81)</t>
    <phoneticPr fontId="3" type="noConversion"/>
  </si>
  <si>
    <t>LAM Tze Tong (81)</t>
    <phoneticPr fontId="3" type="noConversion"/>
  </si>
  <si>
    <t>LAM Yick Chung, Billy (81)</t>
    <phoneticPr fontId="3" type="noConversion"/>
  </si>
  <si>
    <t>LEE Siu Lin (81)</t>
    <phoneticPr fontId="3" type="noConversion"/>
  </si>
  <si>
    <t>LEUNG Man Kwong (81)</t>
    <phoneticPr fontId="3" type="noConversion"/>
  </si>
  <si>
    <t>LOO Cheong Yin (81)</t>
    <phoneticPr fontId="3" type="noConversion"/>
  </si>
  <si>
    <t>PANG Chak Hau (81)</t>
    <phoneticPr fontId="3" type="noConversion"/>
  </si>
  <si>
    <t>SIU Kwong Yiu, Sherman (81)</t>
    <phoneticPr fontId="3" type="noConversion"/>
  </si>
  <si>
    <t>SO King Woon (81)</t>
    <phoneticPr fontId="3" type="noConversion"/>
  </si>
  <si>
    <t>TAM Lok Yin, Ricky (00)</t>
    <phoneticPr fontId="3" type="noConversion"/>
  </si>
  <si>
    <t>TSANG Kam Tong (81)</t>
    <phoneticPr fontId="3" type="noConversion"/>
  </si>
  <si>
    <t>WONG Hei Shing (81)</t>
    <phoneticPr fontId="3" type="noConversion"/>
  </si>
  <si>
    <t>WONG Koon Shan (81)</t>
    <phoneticPr fontId="3" type="noConversion"/>
  </si>
  <si>
    <t>WONG Man Shun, Michael (81)</t>
    <phoneticPr fontId="3" type="noConversion"/>
  </si>
  <si>
    <t>YEUNG Wai Kei (81)</t>
    <phoneticPr fontId="3" type="noConversion"/>
  </si>
  <si>
    <t>LAU Kai Yee, Kenny (01)</t>
    <phoneticPr fontId="3" type="noConversion"/>
  </si>
  <si>
    <t>CHOW Man Hin, Constant (01)</t>
    <phoneticPr fontId="3" type="noConversion"/>
  </si>
  <si>
    <t>YU Yat Heng (01)</t>
    <phoneticPr fontId="3" type="noConversion"/>
  </si>
  <si>
    <t>TAM, Hilton (--)</t>
    <phoneticPr fontId="3" type="noConversion"/>
  </si>
  <si>
    <t>LAM Ho Fung (03)</t>
    <phoneticPr fontId="3" type="noConversion"/>
  </si>
  <si>
    <t>CHEUNG Ho Yuen (03)</t>
    <phoneticPr fontId="3" type="noConversion"/>
  </si>
  <si>
    <t>LUI Yin Chi (01)</t>
    <phoneticPr fontId="3" type="noConversion"/>
  </si>
  <si>
    <t>TAM Chun Yu (01)</t>
    <phoneticPr fontId="3" type="noConversion"/>
  </si>
  <si>
    <t>How To Find You</t>
    <phoneticPr fontId="3" type="noConversion"/>
  </si>
  <si>
    <t>CHIN Wai Ming (07)</t>
    <phoneticPr fontId="3" type="noConversion"/>
  </si>
  <si>
    <t>NG Ka Wai (07)</t>
    <phoneticPr fontId="3" type="noConversion"/>
  </si>
  <si>
    <t>CHANG Ka Ki (--)</t>
    <phoneticPr fontId="3" type="noConversion"/>
  </si>
  <si>
    <t>TSUI Wing Fai, Tony (96)</t>
    <phoneticPr fontId="3" type="noConversion"/>
  </si>
  <si>
    <t>LEUNG Kin Pong (98)</t>
    <phoneticPr fontId="3" type="noConversion"/>
  </si>
  <si>
    <t>CHAU Kon Wang, Chris (--)</t>
    <phoneticPr fontId="3" type="noConversion"/>
  </si>
  <si>
    <t>CHAU Kon Chiu (--)</t>
    <phoneticPr fontId="3" type="noConversion"/>
  </si>
  <si>
    <t>LAM Ka Chun, Wesley (--)</t>
    <phoneticPr fontId="3" type="noConversion"/>
  </si>
  <si>
    <t>KI Chok Wing (05)</t>
    <phoneticPr fontId="3" type="noConversion"/>
  </si>
  <si>
    <t>CHAN Cheuk Ngai, Gary (--)</t>
    <phoneticPr fontId="3" type="noConversion"/>
  </si>
  <si>
    <t>Strong Team</t>
    <phoneticPr fontId="3" type="noConversion"/>
  </si>
  <si>
    <t>CHU Jun (20)</t>
    <phoneticPr fontId="3" type="noConversion"/>
  </si>
  <si>
    <t>LO Kin (89)</t>
    <phoneticPr fontId="3" type="noConversion"/>
  </si>
  <si>
    <t>HO Kwan Hon (89)</t>
    <phoneticPr fontId="3" type="noConversion"/>
  </si>
  <si>
    <t>TANG Yam Chun, Toby (88)</t>
    <phoneticPr fontId="3" type="noConversion"/>
  </si>
  <si>
    <t>CHOW Lok Ning, Eric (88)</t>
    <phoneticPr fontId="3" type="noConversion"/>
  </si>
  <si>
    <t>KAM Ka Yuen (88)</t>
    <phoneticPr fontId="3" type="noConversion"/>
  </si>
  <si>
    <t>NG Chi Keung, James (88)</t>
    <phoneticPr fontId="3" type="noConversion"/>
  </si>
  <si>
    <t>LEUNG Chung Pong, Bowen (88)</t>
    <phoneticPr fontId="3" type="noConversion"/>
  </si>
  <si>
    <t>LEUNG Bosco (18)</t>
    <phoneticPr fontId="3" type="noConversion"/>
  </si>
  <si>
    <t>KWONG Chi Yuen, Raymond (88)</t>
    <phoneticPr fontId="3" type="noConversion"/>
  </si>
  <si>
    <t>YIP Ho Leung, Danny (88)</t>
    <phoneticPr fontId="3" type="noConversion"/>
  </si>
  <si>
    <t>LAU Chung, Billie (89)</t>
    <phoneticPr fontId="3" type="noConversion"/>
  </si>
  <si>
    <t>CHEUNG Chun Fai (88)</t>
    <phoneticPr fontId="3" type="noConversion"/>
  </si>
  <si>
    <t>CHUNG Chung Leung, Eric (88)</t>
    <phoneticPr fontId="3" type="noConversion"/>
  </si>
  <si>
    <t>TSANG Chiu Chi (89)</t>
    <phoneticPr fontId="3" type="noConversion"/>
  </si>
  <si>
    <t>CHOI Kwok Fai (--)</t>
    <phoneticPr fontId="3" type="noConversion"/>
  </si>
  <si>
    <t>LI Wan Lung (06)</t>
    <phoneticPr fontId="3" type="noConversion"/>
  </si>
  <si>
    <t>LI Ka Lun (06)</t>
    <phoneticPr fontId="3" type="noConversion"/>
  </si>
  <si>
    <t>PANG Ka Yin (06)</t>
    <phoneticPr fontId="3" type="noConversion"/>
  </si>
  <si>
    <t>WYCHK 87</t>
    <phoneticPr fontId="3" type="noConversion"/>
  </si>
  <si>
    <t>WONG Kar Kit, Andrew (87)</t>
    <phoneticPr fontId="3" type="noConversion"/>
  </si>
  <si>
    <t>LO Wai Kay, Kelvin (87)</t>
    <phoneticPr fontId="3" type="noConversion"/>
  </si>
  <si>
    <t>YUNG Kai Tai (87)</t>
    <phoneticPr fontId="3" type="noConversion"/>
  </si>
  <si>
    <t>CHAU Kwing Nin (87)</t>
    <phoneticPr fontId="3" type="noConversion"/>
  </si>
  <si>
    <t>LEE Yuk Pan, Francis (87)</t>
    <phoneticPr fontId="3" type="noConversion"/>
  </si>
  <si>
    <t>HO Chi Fu (87)</t>
    <phoneticPr fontId="3" type="noConversion"/>
  </si>
  <si>
    <t>LEUNG Wing Ning (87)</t>
    <phoneticPr fontId="3" type="noConversion"/>
  </si>
  <si>
    <t>LEE Kwan Kit, Bernard (87)</t>
    <phoneticPr fontId="3" type="noConversion"/>
  </si>
  <si>
    <t>NG Ting Kit, Stanley (87)</t>
    <phoneticPr fontId="3" type="noConversion"/>
  </si>
  <si>
    <t>TSANG Chun Chi, Felix (87)</t>
    <phoneticPr fontId="3" type="noConversion"/>
  </si>
  <si>
    <t>LAI, Eric (87)</t>
    <phoneticPr fontId="3" type="noConversion"/>
  </si>
  <si>
    <t>LAU Ching Hoi, Patrick (87)</t>
    <phoneticPr fontId="3" type="noConversion"/>
  </si>
  <si>
    <t>KWOK Ming Wai, Andrew (87)</t>
    <phoneticPr fontId="3" type="noConversion"/>
  </si>
  <si>
    <t>MUI Tai Wai, Stephen (87)</t>
    <phoneticPr fontId="3" type="noConversion"/>
  </si>
  <si>
    <t>CHUNG Wai Kit (87)</t>
    <phoneticPr fontId="3" type="noConversion"/>
  </si>
  <si>
    <t>HO Chuen Tak (87)</t>
    <phoneticPr fontId="3" type="noConversion"/>
  </si>
  <si>
    <t>WOO Wang Kee (87)</t>
    <phoneticPr fontId="3" type="noConversion"/>
  </si>
  <si>
    <t>WU Shek Chun, Wilfred (87)</t>
    <phoneticPr fontId="3" type="noConversion"/>
  </si>
  <si>
    <t>LO Man Kuk (87)</t>
    <phoneticPr fontId="3" type="noConversion"/>
  </si>
  <si>
    <t>PANG Man Chung, Patrick (87)</t>
    <phoneticPr fontId="3" type="noConversion"/>
  </si>
  <si>
    <t>CHAN Man Him, Matthew (87)</t>
    <phoneticPr fontId="3" type="noConversion"/>
  </si>
  <si>
    <t>LI Hung Sun, Terry (87)</t>
    <phoneticPr fontId="3" type="noConversion"/>
  </si>
  <si>
    <t>HON Kwok Ming (87)</t>
    <phoneticPr fontId="3" type="noConversion"/>
  </si>
  <si>
    <t>HO Kin Wai, Stanley (87)</t>
    <phoneticPr fontId="3" type="noConversion"/>
  </si>
  <si>
    <t>LUK Kai Man (87)</t>
    <phoneticPr fontId="3" type="noConversion"/>
  </si>
  <si>
    <t>WYHK78-82 &amp; 85</t>
    <phoneticPr fontId="3" type="noConversion"/>
  </si>
  <si>
    <t>MAK Chi Fai, Jacky (81)</t>
    <phoneticPr fontId="3" type="noConversion"/>
  </si>
  <si>
    <t>TUNG Siu Man (81)</t>
    <phoneticPr fontId="3" type="noConversion"/>
  </si>
  <si>
    <t>CHAN Yee Chung, Henry (82)</t>
    <phoneticPr fontId="3" type="noConversion"/>
  </si>
  <si>
    <t>SIN Kar Wah, Mike (81)</t>
    <phoneticPr fontId="3" type="noConversion"/>
  </si>
  <si>
    <t>CHAN Shun Wah (81)</t>
    <phoneticPr fontId="3" type="noConversion"/>
  </si>
  <si>
    <t>KONG Hak Keung (81)</t>
    <phoneticPr fontId="3" type="noConversion"/>
  </si>
  <si>
    <t>AU Chi Yen, Hubert (81)</t>
    <phoneticPr fontId="3" type="noConversion"/>
  </si>
  <si>
    <t>WONG Sheung Fai, Edward (82)</t>
    <phoneticPr fontId="3" type="noConversion"/>
  </si>
  <si>
    <t>CHOW Shiu Hay, Antonio (81)</t>
    <phoneticPr fontId="3" type="noConversion"/>
  </si>
  <si>
    <t>CHOW Pak Hon, Darren (13+)</t>
    <phoneticPr fontId="3" type="noConversion"/>
  </si>
  <si>
    <t>CHAN Yun Fai, Andrew (82)</t>
    <phoneticPr fontId="3" type="noConversion"/>
  </si>
  <si>
    <t>LI Kai Fung (81)</t>
    <phoneticPr fontId="3" type="noConversion"/>
  </si>
  <si>
    <t>LEE Chi Kit (81)</t>
    <phoneticPr fontId="3" type="noConversion"/>
  </si>
  <si>
    <t>HO, Mark (81)</t>
    <phoneticPr fontId="3" type="noConversion"/>
  </si>
  <si>
    <t>CHOY, Matthew (15+)</t>
    <phoneticPr fontId="3" type="noConversion"/>
  </si>
  <si>
    <t>WONG Kung Wing, Elroy (82)</t>
    <phoneticPr fontId="3" type="noConversion"/>
  </si>
  <si>
    <t>LEUNG Yun Shing (82)</t>
    <phoneticPr fontId="3" type="noConversion"/>
  </si>
  <si>
    <t>NG Tsz Chung, Paul (85)</t>
    <phoneticPr fontId="3" type="noConversion"/>
  </si>
  <si>
    <t>LEUNG Siu Wai (85)</t>
    <phoneticPr fontId="3" type="noConversion"/>
  </si>
  <si>
    <t>CHAN Chein Kwong, William (85)</t>
    <phoneticPr fontId="3" type="noConversion"/>
  </si>
  <si>
    <t>WANG Kwan Wai, Wilson (85)</t>
    <phoneticPr fontId="3" type="noConversion"/>
  </si>
  <si>
    <t>CHAN Wai Chung, Cliff (85)</t>
    <phoneticPr fontId="3" type="noConversion"/>
  </si>
  <si>
    <t>TAM Ying Ho, Chester (79)</t>
    <phoneticPr fontId="3" type="noConversion"/>
  </si>
  <si>
    <t>KWAN Ping Yiu, Martin (80)</t>
    <phoneticPr fontId="3" type="noConversion"/>
  </si>
  <si>
    <t>TONG Tai Wai (81)</t>
    <phoneticPr fontId="3" type="noConversion"/>
  </si>
  <si>
    <t>YEUNG, Arnold (14+)</t>
    <phoneticPr fontId="3" type="noConversion"/>
  </si>
  <si>
    <t>TANG Kwok Hong, Peter (78)</t>
    <phoneticPr fontId="3" type="noConversion"/>
  </si>
  <si>
    <t>CHOW Wai Leung (84)</t>
    <phoneticPr fontId="3" type="noConversion"/>
  </si>
  <si>
    <t>CHIANG Tat Ming, Willie (84)</t>
    <phoneticPr fontId="3" type="noConversion"/>
  </si>
  <si>
    <t>WONG Tak Chiu, Leslie (84)</t>
    <phoneticPr fontId="3" type="noConversion"/>
  </si>
  <si>
    <t>TO Siu Ting (84)</t>
    <phoneticPr fontId="3" type="noConversion"/>
  </si>
  <si>
    <t>LEE Man Wai, Barry (84)</t>
    <phoneticPr fontId="3" type="noConversion"/>
  </si>
  <si>
    <t>WONG Wai Keung, Francis (84)</t>
    <phoneticPr fontId="3" type="noConversion"/>
  </si>
  <si>
    <t>WU Chun Man (84)</t>
    <phoneticPr fontId="3" type="noConversion"/>
  </si>
  <si>
    <t>WONG Kin Hung, Simon (84)</t>
    <phoneticPr fontId="3" type="noConversion"/>
  </si>
  <si>
    <t>LEE Yat Ping (84)</t>
    <phoneticPr fontId="3" type="noConversion"/>
  </si>
  <si>
    <t>LAM Wing Keung, Barry (84)</t>
    <phoneticPr fontId="3" type="noConversion"/>
  </si>
  <si>
    <t>YIM Ho Wai, Stephen (84)</t>
    <phoneticPr fontId="3" type="noConversion"/>
  </si>
  <si>
    <t>CHEUNG Chi Tat, Jackie (84)</t>
    <phoneticPr fontId="3" type="noConversion"/>
  </si>
  <si>
    <t>LAU Man Tung, Benjamin (84)</t>
    <phoneticPr fontId="3" type="noConversion"/>
  </si>
  <si>
    <t>LAU Ying Wai (84)</t>
    <phoneticPr fontId="3" type="noConversion"/>
  </si>
  <si>
    <t>LEUNG Ting Shing (84)</t>
    <phoneticPr fontId="3" type="noConversion"/>
  </si>
  <si>
    <t>LEUNG Ping Nam (84)</t>
    <phoneticPr fontId="3" type="noConversion"/>
  </si>
  <si>
    <t>FONG Nai Chung (84)</t>
    <phoneticPr fontId="3" type="noConversion"/>
  </si>
  <si>
    <t>CHAN Wai Ming, Ackerman (84)</t>
    <phoneticPr fontId="3" type="noConversion"/>
  </si>
  <si>
    <t>KO Chun Hung (84)</t>
    <phoneticPr fontId="3" type="noConversion"/>
  </si>
  <si>
    <t>YEUNG Gai Min, Michael (85)</t>
    <phoneticPr fontId="3" type="noConversion"/>
  </si>
  <si>
    <t>LAU Chun (85)</t>
    <phoneticPr fontId="3" type="noConversion"/>
  </si>
  <si>
    <t>TSE Lin Fung, Charles (85)</t>
    <phoneticPr fontId="3" type="noConversion"/>
  </si>
  <si>
    <t>CHAN Cheuk Kai, David (85)</t>
    <phoneticPr fontId="3" type="noConversion"/>
  </si>
  <si>
    <t>HO Chi Keung (85)</t>
    <phoneticPr fontId="3" type="noConversion"/>
  </si>
  <si>
    <t>WONG Kin Leung, Ernest (85)</t>
    <phoneticPr fontId="3" type="noConversion"/>
  </si>
  <si>
    <t>KO Hay Ching, Brian (85)</t>
    <phoneticPr fontId="3" type="noConversion"/>
  </si>
  <si>
    <t>TAM Wai Lun (85)</t>
    <phoneticPr fontId="3" type="noConversion"/>
  </si>
  <si>
    <t>LEUNG Tim Yuen (85)</t>
    <phoneticPr fontId="3" type="noConversion"/>
  </si>
  <si>
    <t>TANG Kwong Hing, George (85)</t>
    <phoneticPr fontId="3" type="noConversion"/>
  </si>
  <si>
    <t>LAM Chun Bong, Paul (85)</t>
    <phoneticPr fontId="3" type="noConversion"/>
  </si>
  <si>
    <t>WONG Tak Wah (85)</t>
    <phoneticPr fontId="3" type="noConversion"/>
  </si>
  <si>
    <t>CHAN Sai Yin, Ricky (84)</t>
    <phoneticPr fontId="3" type="noConversion"/>
  </si>
  <si>
    <t>LAU Ping Fai, Roger (86)</t>
    <phoneticPr fontId="3" type="noConversion"/>
  </si>
  <si>
    <t>CHING Fung (86)</t>
    <phoneticPr fontId="3" type="noConversion"/>
  </si>
  <si>
    <t>KWAN Kin Fai (86)</t>
    <phoneticPr fontId="3" type="noConversion"/>
  </si>
  <si>
    <t>YEUNG Hon Chung (86)</t>
    <phoneticPr fontId="3" type="noConversion"/>
  </si>
  <si>
    <t>YUK Ka Hung (86)</t>
    <phoneticPr fontId="3" type="noConversion"/>
  </si>
  <si>
    <t>KUNG Yiu Fai, Ronald (86)</t>
    <phoneticPr fontId="3" type="noConversion"/>
  </si>
  <si>
    <t>YAU Chun Tak, Sanders (86)</t>
    <phoneticPr fontId="3" type="noConversion"/>
  </si>
  <si>
    <t>LO Tsz Chai, Steven (88)</t>
    <phoneticPr fontId="3" type="noConversion"/>
  </si>
  <si>
    <t>CHOW Yiu Ming, Raymond (88)</t>
    <phoneticPr fontId="3" type="noConversion"/>
  </si>
  <si>
    <t>LEUNG Wing Hoi, Bang (85)</t>
    <phoneticPr fontId="3" type="noConversion"/>
  </si>
  <si>
    <t>LAM Tsz Long (87)</t>
    <phoneticPr fontId="3" type="noConversion"/>
  </si>
  <si>
    <t>LEIGH Zen Way, Eric (87)</t>
    <phoneticPr fontId="3" type="noConversion"/>
  </si>
  <si>
    <t>HUNG Kai Man, Stephen (87)</t>
    <phoneticPr fontId="3" type="noConversion"/>
  </si>
  <si>
    <t>WOO Yu Cho (87)</t>
    <phoneticPr fontId="3" type="noConversion"/>
  </si>
  <si>
    <t>TSE Man Kit, Gilbert (87)</t>
    <phoneticPr fontId="3" type="noConversion"/>
  </si>
  <si>
    <t>TANG Chu Yin (87)</t>
    <phoneticPr fontId="3" type="noConversion"/>
  </si>
  <si>
    <t>LEUNG Hon Wai (87)</t>
    <phoneticPr fontId="3" type="noConversion"/>
  </si>
  <si>
    <t>IP Shu Kei (87)</t>
    <phoneticPr fontId="3" type="noConversion"/>
  </si>
  <si>
    <t>WONG Leung Yau, Jimmy (87)</t>
    <phoneticPr fontId="3" type="noConversion"/>
  </si>
  <si>
    <t>WAN Chun Yin (89)</t>
    <phoneticPr fontId="3" type="noConversion"/>
  </si>
  <si>
    <t>WAI Kin Hang, Talen (89)</t>
    <phoneticPr fontId="3" type="noConversion"/>
  </si>
  <si>
    <t>TANG Cheuk Man (17)</t>
    <phoneticPr fontId="3" type="noConversion"/>
  </si>
  <si>
    <t>CHAN Ting Kwan, Brian (17)</t>
    <phoneticPr fontId="3" type="noConversion"/>
  </si>
  <si>
    <t>CHANG Chi Fung, William (89)</t>
    <phoneticPr fontId="3" type="noConversion"/>
  </si>
  <si>
    <t>CHAN Tsz Tung, Anthony (88)</t>
    <phoneticPr fontId="3" type="noConversion"/>
  </si>
  <si>
    <t>MA Ka Chun, Patrick (88)</t>
    <phoneticPr fontId="3" type="noConversion"/>
  </si>
  <si>
    <t>LEE Kin Wai (89)</t>
    <phoneticPr fontId="3" type="noConversion"/>
  </si>
  <si>
    <t>YIP Wai Leung, Keith (88)</t>
    <phoneticPr fontId="3" type="noConversion"/>
  </si>
  <si>
    <t>LEE Shuen Chung, Abraham (89)</t>
    <phoneticPr fontId="3" type="noConversion"/>
  </si>
  <si>
    <t>WONG Kar Lok, Kellog (99)</t>
    <phoneticPr fontId="3" type="noConversion"/>
  </si>
  <si>
    <t>Friends</t>
    <phoneticPr fontId="3" type="noConversion"/>
  </si>
  <si>
    <t>KWAN Man Keung (94)</t>
    <phoneticPr fontId="3" type="noConversion"/>
  </si>
  <si>
    <t>MA Chi Kin, Alex (93)</t>
    <phoneticPr fontId="3" type="noConversion"/>
  </si>
  <si>
    <t>TANG Kai Kwong (--)</t>
    <phoneticPr fontId="3" type="noConversion"/>
  </si>
  <si>
    <t>CHUNG Yiu Sun (91)</t>
    <phoneticPr fontId="3" type="noConversion"/>
  </si>
  <si>
    <t>WONG Chi Hong, Hugo (93)</t>
    <phoneticPr fontId="3" type="noConversion"/>
  </si>
  <si>
    <t>CHAN Yim Cheung (93)</t>
    <phoneticPr fontId="3" type="noConversion"/>
  </si>
  <si>
    <t>HUI Wing Hong (92)</t>
    <phoneticPr fontId="3" type="noConversion"/>
  </si>
  <si>
    <t>CHAN Hong Leung (92)</t>
    <phoneticPr fontId="3" type="noConversion"/>
  </si>
  <si>
    <t>CHAN Tai Chun (93)</t>
    <phoneticPr fontId="3" type="noConversion"/>
  </si>
  <si>
    <t>YUM Chi Fai (95)</t>
    <phoneticPr fontId="3" type="noConversion"/>
  </si>
  <si>
    <t>LAM Jen Ho, Ernest (92)</t>
    <phoneticPr fontId="3" type="noConversion"/>
  </si>
  <si>
    <t>TONG Nga Dick (94)</t>
    <phoneticPr fontId="3" type="noConversion"/>
  </si>
  <si>
    <t>HO Ka Chi (07)</t>
    <phoneticPr fontId="3" type="noConversion"/>
  </si>
  <si>
    <t>LING Pok Man (07)</t>
    <phoneticPr fontId="3" type="noConversion"/>
  </si>
  <si>
    <t>IP Man Ho (07)</t>
    <phoneticPr fontId="3" type="noConversion"/>
  </si>
  <si>
    <t>PANG Chu Hang (07)</t>
    <phoneticPr fontId="3" type="noConversion"/>
  </si>
  <si>
    <t>CHAN Pak Ki (07)</t>
    <phoneticPr fontId="3" type="noConversion"/>
  </si>
  <si>
    <t>CHIU Sung Him (07)</t>
    <phoneticPr fontId="3" type="noConversion"/>
  </si>
  <si>
    <t>TANG Ho Fai (--)</t>
    <phoneticPr fontId="3" type="noConversion"/>
  </si>
  <si>
    <t>CHAN Yu Sun, Anthony (03)</t>
    <phoneticPr fontId="3" type="noConversion"/>
  </si>
  <si>
    <t>CHANG, Caspar (08)</t>
    <phoneticPr fontId="3" type="noConversion"/>
  </si>
  <si>
    <t>LAM Ling Sum, Raphael (08)</t>
    <phoneticPr fontId="3" type="noConversion"/>
  </si>
  <si>
    <t>CHAN Chi Hang, Ronald (08)</t>
    <phoneticPr fontId="3" type="noConversion"/>
  </si>
  <si>
    <t>TSE Tze To, Charles (08)</t>
    <phoneticPr fontId="3" type="noConversion"/>
  </si>
  <si>
    <t>LI Kwan Ho, Clement (07)</t>
    <phoneticPr fontId="3" type="noConversion"/>
  </si>
  <si>
    <t>YU Yuen Man (07)</t>
    <phoneticPr fontId="3" type="noConversion"/>
  </si>
  <si>
    <t>LEE Kwok Kin, Dominic (08)</t>
    <phoneticPr fontId="3" type="noConversion"/>
  </si>
  <si>
    <t>NG Chin Hin, Jonathan (08)</t>
    <phoneticPr fontId="3" type="noConversion"/>
  </si>
  <si>
    <t>CHENG Tsun Hin (08)</t>
    <phoneticPr fontId="3" type="noConversion"/>
  </si>
  <si>
    <t>KUNG Wei, Jason (08)</t>
    <phoneticPr fontId="3" type="noConversion"/>
  </si>
  <si>
    <t>MAK Ching Fai, Adrian (08)</t>
    <phoneticPr fontId="3" type="noConversion"/>
  </si>
  <si>
    <t>CHOY Yee Hin, Rinaldi (08)</t>
    <phoneticPr fontId="3" type="noConversion"/>
  </si>
  <si>
    <t>AU Ho Chun (08)</t>
    <phoneticPr fontId="3" type="noConversion"/>
  </si>
  <si>
    <t>LING Cheuk Nam (08)</t>
    <phoneticPr fontId="3" type="noConversion"/>
  </si>
  <si>
    <t>TSE, Justin (03)</t>
    <phoneticPr fontId="3" type="noConversion"/>
  </si>
  <si>
    <t>WAN, Felix (03)</t>
    <phoneticPr fontId="3" type="noConversion"/>
  </si>
  <si>
    <t>CHU Chun Pan (03)</t>
    <phoneticPr fontId="3" type="noConversion"/>
  </si>
  <si>
    <t>YUEN, Jude (03)</t>
    <phoneticPr fontId="3" type="noConversion"/>
  </si>
  <si>
    <t>TAI, Ken (03)</t>
    <phoneticPr fontId="3" type="noConversion"/>
  </si>
  <si>
    <t>CHOW, Kelvin (03)</t>
    <phoneticPr fontId="3" type="noConversion"/>
  </si>
  <si>
    <t>KWAN, Herman (03)</t>
    <phoneticPr fontId="3" type="noConversion"/>
  </si>
  <si>
    <t>WU, Donald (03)</t>
    <phoneticPr fontId="3" type="noConversion"/>
  </si>
  <si>
    <t>NG, Eddie (03)</t>
    <phoneticPr fontId="3" type="noConversion"/>
  </si>
  <si>
    <t>LEE Ka Fai, Frank (95)</t>
    <phoneticPr fontId="3" type="noConversion"/>
  </si>
  <si>
    <t>HO Dik Hong, Duncan (95)</t>
    <phoneticPr fontId="3" type="noConversion"/>
  </si>
  <si>
    <t>YU Hok Man (95)</t>
    <phoneticPr fontId="3" type="noConversion"/>
  </si>
  <si>
    <t>WONG Yun Lung, Sunny (94)</t>
    <phoneticPr fontId="3" type="noConversion"/>
  </si>
  <si>
    <t>LAW, Chase (95)</t>
    <phoneticPr fontId="3" type="noConversion"/>
  </si>
  <si>
    <t>CHAN Ying Yu, Jonathan (95)</t>
    <phoneticPr fontId="3" type="noConversion"/>
  </si>
  <si>
    <t>KAN Kwok Man (95)</t>
    <phoneticPr fontId="3" type="noConversion"/>
  </si>
  <si>
    <t>LAM Chun Man, Joseph (95)</t>
    <phoneticPr fontId="3" type="noConversion"/>
  </si>
  <si>
    <t>TONG Cho Hin (95)</t>
    <phoneticPr fontId="3" type="noConversion"/>
  </si>
  <si>
    <t>LAM Kin Man, Henry (95)</t>
    <phoneticPr fontId="3" type="noConversion"/>
  </si>
  <si>
    <t>CHAN Sze Yan, Alfred (95)</t>
    <phoneticPr fontId="3" type="noConversion"/>
  </si>
  <si>
    <t>LI Cheuk Chun, Kenneth (95)</t>
    <phoneticPr fontId="3" type="noConversion"/>
  </si>
  <si>
    <t>TANG Chung Kei, Ricky (95)</t>
    <phoneticPr fontId="3" type="noConversion"/>
  </si>
  <si>
    <t>TANG Ming Bong, Bosco (95)</t>
    <phoneticPr fontId="3" type="noConversion"/>
  </si>
  <si>
    <t>CHAN Chi Yip (95)</t>
    <phoneticPr fontId="3" type="noConversion"/>
  </si>
  <si>
    <t>CHU Pak Ki, Jacky (95)</t>
    <phoneticPr fontId="3" type="noConversion"/>
  </si>
  <si>
    <t>YUEN Siu Kei (95)</t>
    <phoneticPr fontId="3" type="noConversion"/>
  </si>
  <si>
    <t>LAM Yat Chuk (95)</t>
    <phoneticPr fontId="3" type="noConversion"/>
  </si>
  <si>
    <t>LEUNG Cho Po (95)</t>
    <phoneticPr fontId="3" type="noConversion"/>
  </si>
  <si>
    <t>KKLM</t>
    <phoneticPr fontId="3" type="noConversion"/>
  </si>
  <si>
    <t>CHEUNG Hong Wang, Kelvin (05)</t>
    <phoneticPr fontId="3" type="noConversion"/>
  </si>
  <si>
    <t>TSE Yung Yee, Eugene (05)</t>
    <phoneticPr fontId="3" type="noConversion"/>
  </si>
  <si>
    <t>CHENG Ting Hin (05)</t>
    <phoneticPr fontId="3" type="noConversion"/>
  </si>
  <si>
    <t>SZETO Kai Lim (05)</t>
    <phoneticPr fontId="3" type="noConversion"/>
  </si>
  <si>
    <t>LAU Ho Wa (05)</t>
    <phoneticPr fontId="3" type="noConversion"/>
  </si>
  <si>
    <t>CHEUNG Wei Zhi (05)</t>
    <phoneticPr fontId="3" type="noConversion"/>
  </si>
  <si>
    <t>KWAN Tze Chuen (05)</t>
    <phoneticPr fontId="3" type="noConversion"/>
  </si>
  <si>
    <t>LO Chi Him (06)</t>
    <phoneticPr fontId="3" type="noConversion"/>
  </si>
  <si>
    <t>CHEUNG Yee Tak, Jonathan (05)</t>
    <phoneticPr fontId="3" type="noConversion"/>
  </si>
  <si>
    <t>CHAN Chun Ming (05)</t>
    <phoneticPr fontId="3" type="noConversion"/>
  </si>
  <si>
    <t>CHUNG Cheuk Lam, Adrian (05)</t>
    <phoneticPr fontId="3" type="noConversion"/>
  </si>
  <si>
    <t>CHEUNG Cho Yiu (05)</t>
    <phoneticPr fontId="3" type="noConversion"/>
  </si>
  <si>
    <t>FAN Hao Feng, Justin (05)</t>
    <phoneticPr fontId="3" type="noConversion"/>
  </si>
  <si>
    <t>KWAN Tai Hin, Jonathan (05)</t>
    <phoneticPr fontId="3" type="noConversion"/>
  </si>
  <si>
    <t>FUNG Hon Yin, Henry (05)</t>
    <phoneticPr fontId="3" type="noConversion"/>
  </si>
  <si>
    <t>TSE Ming Fong (05)</t>
    <phoneticPr fontId="3" type="noConversion"/>
  </si>
  <si>
    <t>HONG, Wilkie (05)</t>
    <phoneticPr fontId="3" type="noConversion"/>
  </si>
  <si>
    <t>LUI Wing Yat, Christopher (06)</t>
    <phoneticPr fontId="3" type="noConversion"/>
  </si>
  <si>
    <t>CHAN Siu Leung (05)</t>
    <phoneticPr fontId="3" type="noConversion"/>
  </si>
  <si>
    <t>YAU Kai Ming (05)</t>
    <phoneticPr fontId="3" type="noConversion"/>
  </si>
  <si>
    <t>CHAN Pak Hang (05)</t>
    <phoneticPr fontId="3" type="noConversion"/>
  </si>
  <si>
    <t>NG Ka Lok, Alex (05)</t>
    <phoneticPr fontId="3" type="noConversion"/>
  </si>
  <si>
    <t>PANG Chun Yin (09)</t>
    <phoneticPr fontId="3" type="noConversion"/>
  </si>
  <si>
    <t>LAM Chin Ting (09)</t>
    <phoneticPr fontId="3" type="noConversion"/>
  </si>
  <si>
    <t>LEUNG Jing Yin, Adrian (09)</t>
    <phoneticPr fontId="3" type="noConversion"/>
  </si>
  <si>
    <t>YAM Tak Hang (84)</t>
    <phoneticPr fontId="3" type="noConversion"/>
  </si>
  <si>
    <t>WONG Chun Kit (84)</t>
    <phoneticPr fontId="3" type="noConversion"/>
  </si>
  <si>
    <t>CHAN Hon Yeung (83)</t>
    <phoneticPr fontId="3" type="noConversion"/>
  </si>
  <si>
    <t>WONG Chi Cheung (86)</t>
    <phoneticPr fontId="3" type="noConversion"/>
  </si>
  <si>
    <t>HA, Wilkin (83)</t>
    <phoneticPr fontId="3" type="noConversion"/>
  </si>
  <si>
    <t>TANG Kwok Wai (86)</t>
    <phoneticPr fontId="3" type="noConversion"/>
  </si>
  <si>
    <t>LAU Kin Hei (84)</t>
    <phoneticPr fontId="3" type="noConversion"/>
  </si>
  <si>
    <t>CHAN Shui Lun, Sam (84)</t>
    <phoneticPr fontId="3" type="noConversion"/>
  </si>
  <si>
    <t>TSANG Shi Yin (86)</t>
    <phoneticPr fontId="3" type="noConversion"/>
  </si>
  <si>
    <t>LEE Chi Bun (84)</t>
    <phoneticPr fontId="3" type="noConversion"/>
  </si>
  <si>
    <t>CHAN Kwok Hung (84)</t>
    <phoneticPr fontId="3" type="noConversion"/>
  </si>
  <si>
    <t>YU, Vincent (84)</t>
    <phoneticPr fontId="3" type="noConversion"/>
  </si>
  <si>
    <t>LAI Chiu Tong (83)</t>
    <phoneticPr fontId="3" type="noConversion"/>
  </si>
  <si>
    <t>CHONG Po Wai (86)</t>
    <phoneticPr fontId="3" type="noConversion"/>
  </si>
  <si>
    <t>TAM Tse Kit (83)</t>
    <phoneticPr fontId="3" type="noConversion"/>
  </si>
  <si>
    <t>SHUM Wai Bill (84)</t>
    <phoneticPr fontId="3" type="noConversion"/>
  </si>
  <si>
    <t>LAU Ming Fai (86)</t>
    <phoneticPr fontId="3" type="noConversion"/>
  </si>
  <si>
    <t>YEUNG Yun Sang (83)</t>
    <phoneticPr fontId="3" type="noConversion"/>
  </si>
  <si>
    <t>WONG Kay Fat (84)</t>
    <phoneticPr fontId="3" type="noConversion"/>
  </si>
  <si>
    <t>KEUNG Kit Fai (83)</t>
    <phoneticPr fontId="3" type="noConversion"/>
  </si>
  <si>
    <t>WU Shek Wai (83)</t>
    <phoneticPr fontId="3" type="noConversion"/>
  </si>
  <si>
    <t>LEE Kwok Chuen (84)</t>
    <phoneticPr fontId="3" type="noConversion"/>
  </si>
  <si>
    <t>CHAN Chi Shing (84)</t>
    <phoneticPr fontId="3" type="noConversion"/>
  </si>
  <si>
    <t>WONG Kin Hung, Jeffrey (81)</t>
    <phoneticPr fontId="3" type="noConversion"/>
  </si>
  <si>
    <t>CHAN Wing Him (03)</t>
    <phoneticPr fontId="3" type="noConversion"/>
  </si>
  <si>
    <t>TSANG Chi On (81)</t>
    <phoneticPr fontId="3" type="noConversion"/>
  </si>
  <si>
    <t>10th</t>
    <phoneticPr fontId="3" type="noConversion"/>
  </si>
  <si>
    <t>11th</t>
    <phoneticPr fontId="3" type="noConversion"/>
  </si>
  <si>
    <t>Match</t>
    <phoneticPr fontId="3" type="noConversion"/>
  </si>
  <si>
    <t>Updated on</t>
    <phoneticPr fontId="3" type="noConversion"/>
  </si>
  <si>
    <t>TSE, Jason (09)</t>
    <phoneticPr fontId="3" type="noConversion"/>
  </si>
  <si>
    <t>TAM Yee Him (09)</t>
    <phoneticPr fontId="3" type="noConversion"/>
  </si>
  <si>
    <t>YAN Chi Tat, Arda (82)</t>
    <phoneticPr fontId="3" type="noConversion"/>
  </si>
  <si>
    <t>CHENG Kwok Lun (88)</t>
    <phoneticPr fontId="3" type="noConversion"/>
  </si>
  <si>
    <t>HUI Siu Ting, Martin (88)</t>
    <phoneticPr fontId="3" type="noConversion"/>
  </si>
  <si>
    <t>YEUNG Wan Shing, Vincent (81)</t>
    <phoneticPr fontId="3" type="noConversion"/>
  </si>
  <si>
    <t>HO Shek Hong (06)</t>
    <phoneticPr fontId="3" type="noConversion"/>
  </si>
  <si>
    <t>CHAN Tsz Kit, Elissim (08)</t>
    <phoneticPr fontId="3" type="noConversion"/>
  </si>
  <si>
    <t>CHAN Kin Chee, Kevin (87)</t>
    <phoneticPr fontId="3" type="noConversion"/>
  </si>
  <si>
    <t>CHEUNG Check Fai, Michael (96)</t>
    <phoneticPr fontId="3" type="noConversion"/>
  </si>
  <si>
    <t>LUI Chung Wang, Michael (96)</t>
    <phoneticPr fontId="3" type="noConversion"/>
  </si>
  <si>
    <t>18TH WAH YAN LEAGUE FOOTBALL TOURNAMENT (2016 - 2017)</t>
    <phoneticPr fontId="3" type="noConversion"/>
  </si>
  <si>
    <t>Senior League - 10 Teams</t>
    <phoneticPr fontId="3" type="noConversion"/>
  </si>
  <si>
    <t>APACHE EAGLE  81</t>
  </si>
  <si>
    <t>A - League</t>
    <phoneticPr fontId="3" type="noConversion"/>
  </si>
  <si>
    <t>B - League</t>
    <phoneticPr fontId="3" type="noConversion"/>
  </si>
  <si>
    <t>S - League</t>
    <phoneticPr fontId="3" type="noConversion"/>
  </si>
  <si>
    <t>B - League</t>
    <phoneticPr fontId="3" type="noConversion"/>
  </si>
  <si>
    <t>A - League</t>
    <phoneticPr fontId="3" type="noConversion"/>
  </si>
  <si>
    <t>12:45 - 1:40 pm</t>
    <phoneticPr fontId="3" type="noConversion"/>
  </si>
  <si>
    <t>1:45 - 2:40 pm</t>
    <phoneticPr fontId="3" type="noConversion"/>
  </si>
  <si>
    <t>2:45 - 3:40 pm</t>
    <phoneticPr fontId="3" type="noConversion"/>
  </si>
  <si>
    <t>Tai Choi Logistics
WY2K</t>
  </si>
  <si>
    <t>Tai Choi Logistics
Youth United</t>
  </si>
  <si>
    <t>New Star</t>
    <phoneticPr fontId="3" type="noConversion"/>
  </si>
  <si>
    <t>New Star
Shooting Cannon</t>
  </si>
  <si>
    <t>New Star
What Team Fun</t>
  </si>
  <si>
    <t>Mofos
Shooting Cannon</t>
  </si>
  <si>
    <t>KKLM</t>
    <phoneticPr fontId="3" type="noConversion"/>
  </si>
  <si>
    <t>KKLM
Mofos</t>
  </si>
  <si>
    <t>KKLM
New Star</t>
  </si>
  <si>
    <t>HOW TO FIND YOU</t>
    <phoneticPr fontId="3" type="noConversion"/>
  </si>
  <si>
    <t>HOW TO FIND YOU
Shooting Cannon</t>
  </si>
  <si>
    <t>FAT X</t>
    <phoneticPr fontId="3" type="noConversion"/>
  </si>
  <si>
    <t>FAT X
HOW TO FIND YOU</t>
  </si>
  <si>
    <t>FAT X
Mofos</t>
  </si>
  <si>
    <t>FAT X
New Star</t>
  </si>
  <si>
    <t>DELAY</t>
    <phoneticPr fontId="3" type="noConversion"/>
  </si>
  <si>
    <t>DELAY
HOW TO FIND YOU</t>
  </si>
  <si>
    <t>DELAY
KKLM</t>
  </si>
  <si>
    <t>DELAY
Mofos</t>
  </si>
  <si>
    <t>281 da Novac</t>
    <phoneticPr fontId="3" type="noConversion"/>
  </si>
  <si>
    <t>281 da Novac
DELAY</t>
  </si>
  <si>
    <t>281 da Novac
FAT X</t>
  </si>
  <si>
    <t>281 da Novac
HOW TO FIND YOU</t>
  </si>
  <si>
    <t>281 da Novac
KKLM</t>
  </si>
  <si>
    <t>281 da Novac vs DELAY</t>
  </si>
  <si>
    <t>HOW TO FIND YOU vs What Team Fun</t>
  </si>
  <si>
    <t>FAT X vs WY2K</t>
  </si>
  <si>
    <t>281 da Novac vs FAT X</t>
  </si>
  <si>
    <t>New Star vs Shooting Cannon</t>
  </si>
  <si>
    <t>Mofos vs Tai Choi Logistics</t>
  </si>
  <si>
    <t>KKLM vs What Team Fun</t>
  </si>
  <si>
    <t>HOW TO FIND YOU vs WY2K</t>
  </si>
  <si>
    <t>DELAY vs Youth United</t>
  </si>
  <si>
    <t>KKLM vs WY2K</t>
  </si>
  <si>
    <t>New Star vs Tai Choi Logistics</t>
  </si>
  <si>
    <t>281 da Novac vs HOW TO FIND YOU</t>
  </si>
  <si>
    <t>DELAY vs FAT X</t>
  </si>
  <si>
    <t>FAT X vs Youth United</t>
  </si>
  <si>
    <t>Shooting Cannon vs Tai Choi Logistics</t>
  </si>
  <si>
    <t>281 da Novac vs KKLM</t>
  </si>
  <si>
    <t>DELAY vs HOW TO FIND YOU</t>
  </si>
  <si>
    <t>DELAY vs KKLM</t>
  </si>
  <si>
    <t>FAT X vs HOW TO FIND YOU</t>
  </si>
  <si>
    <t>281 da Novac vs Mofos</t>
  </si>
  <si>
    <t>Tai Choi Logistics vs Youth United</t>
  </si>
  <si>
    <t>FAT X vs KKLM</t>
  </si>
  <si>
    <t>DELAY vs Mofos</t>
  </si>
  <si>
    <t>281 da Novac vs New Star</t>
  </si>
  <si>
    <t>Tai Choi Logistics vs What Team Fun</t>
  </si>
  <si>
    <t>HOW TO FIND YOU vs Youth United</t>
  </si>
  <si>
    <t>281 da Novac vs Shooting Cannon</t>
  </si>
  <si>
    <t>DELAY vs New Star</t>
  </si>
  <si>
    <t>FAT X vs Mofos</t>
  </si>
  <si>
    <t>HOW TO FIND YOU vs KKLM</t>
  </si>
  <si>
    <t>Tai Choi Logistics vs WY2K</t>
  </si>
  <si>
    <t>KKLM vs Youth United</t>
  </si>
  <si>
    <t>281 da Novac vs Tai Choi Logistics</t>
  </si>
  <si>
    <t>DELAY vs Shooting Cannon</t>
  </si>
  <si>
    <t>FAT X vs New Star</t>
  </si>
  <si>
    <t>HOW TO FIND YOU vs Mofos</t>
  </si>
  <si>
    <t>DELAY vs Tai Choi Logistics</t>
  </si>
  <si>
    <t>FAT X vs Shooting Cannon</t>
  </si>
  <si>
    <t>281 da Novac vs What Team Fun</t>
  </si>
  <si>
    <t>KKLM vs Mofos</t>
  </si>
  <si>
    <t>HOW TO FIND YOU vs New Star</t>
  </si>
  <si>
    <t>FAT X vs Tai Choi Logistics</t>
  </si>
  <si>
    <t>DELAY vs What Team Fun</t>
  </si>
  <si>
    <t>281 da Novac vs WY2K</t>
  </si>
  <si>
    <t>HOW TO FIND YOU vs Shooting Cannon</t>
  </si>
  <si>
    <t>KKLM vs New Star</t>
  </si>
  <si>
    <t>DELAY vs WY2K</t>
  </si>
  <si>
    <t>FAT X vs What Team Fun</t>
  </si>
  <si>
    <t>HOW TO FIND YOU vs Tai Choi Logistics</t>
  </si>
  <si>
    <t>KKLM vs Shooting Cannon</t>
  </si>
  <si>
    <t>281 da Novac vs Youth United</t>
  </si>
  <si>
    <t>S&amp;P</t>
    <phoneticPr fontId="3" type="noConversion"/>
  </si>
  <si>
    <t>S&amp;P
WYK1992ers</t>
  </si>
  <si>
    <t>Prince Edward</t>
    <phoneticPr fontId="3" type="noConversion"/>
  </si>
  <si>
    <t>JJJ</t>
    <phoneticPr fontId="3" type="noConversion"/>
  </si>
  <si>
    <t>JJJ
Prince Edward</t>
  </si>
  <si>
    <t>JJJ
WYK1992ers</t>
  </si>
  <si>
    <t>Happy Soccer Mania</t>
    <phoneticPr fontId="3" type="noConversion"/>
  </si>
  <si>
    <t>Happy Soccer Mania
S&amp;P</t>
  </si>
  <si>
    <t>GALAXY WYK</t>
    <phoneticPr fontId="3" type="noConversion"/>
  </si>
  <si>
    <t>GALAXY WYK
Happy Soccer Mania</t>
  </si>
  <si>
    <t>GALAXY WYK
Prince Edward</t>
  </si>
  <si>
    <t>Friends</t>
    <phoneticPr fontId="3" type="noConversion"/>
  </si>
  <si>
    <t>Europa 900</t>
    <phoneticPr fontId="3" type="noConversion"/>
  </si>
  <si>
    <t>Europa 900
Friends</t>
  </si>
  <si>
    <t>Europa 900
GALAXY WYK</t>
  </si>
  <si>
    <t>Eastern</t>
    <phoneticPr fontId="3" type="noConversion"/>
  </si>
  <si>
    <t>Eastern
Happy Soccer Mania</t>
  </si>
  <si>
    <t>Drinking United</t>
    <phoneticPr fontId="3" type="noConversion"/>
  </si>
  <si>
    <t>Drinking United
Eastern</t>
  </si>
  <si>
    <t>Drinking United
Friends</t>
  </si>
  <si>
    <t>Drinking United
GALAXY WYK</t>
  </si>
  <si>
    <t>Da Dui</t>
    <phoneticPr fontId="3" type="noConversion"/>
  </si>
  <si>
    <t>Da Dui
Europa 900</t>
  </si>
  <si>
    <t>Da Dui
Friends</t>
  </si>
  <si>
    <t>75ers and Youngsters</t>
    <phoneticPr fontId="3" type="noConversion"/>
  </si>
  <si>
    <t>75ers and Youngsters
Drinking United</t>
  </si>
  <si>
    <t>75ers and Youngsters
Europa 900</t>
  </si>
  <si>
    <t>WYK Class 84-85</t>
    <phoneticPr fontId="3" type="noConversion"/>
  </si>
  <si>
    <t>WYK 77-80</t>
    <phoneticPr fontId="3" type="noConversion"/>
  </si>
  <si>
    <t>WYK 77-80
WYK Class 84-85</t>
  </si>
  <si>
    <t>WYHK 80’s B team</t>
    <phoneticPr fontId="3" type="noConversion"/>
  </si>
  <si>
    <t>WYHK 80’s B team
WYK Class 84-85</t>
  </si>
  <si>
    <t>WYHK 80’s B team
WYK 77-80</t>
  </si>
  <si>
    <t>WYHK 78-82&amp;85</t>
    <phoneticPr fontId="3" type="noConversion"/>
  </si>
  <si>
    <t>WYHK 78-82&amp;85
WYK Class 84-85</t>
  </si>
  <si>
    <t>WYCHK 87</t>
    <phoneticPr fontId="3" type="noConversion"/>
  </si>
  <si>
    <t>STRONG TEAM</t>
    <phoneticPr fontId="3" type="noConversion"/>
  </si>
  <si>
    <t>STRONG TEAM
WYCHK 87</t>
  </si>
  <si>
    <t>STRONG TEAM
WYHK 78-82&amp;85</t>
  </si>
  <si>
    <t>SPANNERS</t>
    <phoneticPr fontId="3" type="noConversion"/>
  </si>
  <si>
    <t>SPANNERS
WYCHK 87</t>
  </si>
  <si>
    <t>Da Da Dui</t>
    <phoneticPr fontId="3" type="noConversion"/>
  </si>
  <si>
    <t>Da Da Dui
SPANNERS</t>
  </si>
  <si>
    <t>Da Da Dui
WYCHK 87</t>
  </si>
  <si>
    <t>Boot Boot Friends 90/75</t>
    <phoneticPr fontId="3" type="noConversion"/>
  </si>
  <si>
    <t>WYK 77-80
Boot Boot Friends 90/75</t>
  </si>
  <si>
    <t>Boot Boot Friends 90/75
STRONG TEAM</t>
  </si>
  <si>
    <t>APACHE EAGLE  81
Boot Boot Friends 90/75</t>
  </si>
  <si>
    <t>APACHE EAGLE  81
Da Da Dui</t>
  </si>
  <si>
    <t>APACHE EAGLE  81
SPANNERS</t>
  </si>
  <si>
    <t>Drinking United vs S&amp;P</t>
  </si>
  <si>
    <t>GALAXY WYK vs WYK1992ers</t>
  </si>
  <si>
    <t>Europa 900 vs JJJ</t>
  </si>
  <si>
    <t>75ers and Youngsters vs Drinking United</t>
  </si>
  <si>
    <t>GALAXY WYK vs Happy Soccer Mania</t>
  </si>
  <si>
    <t>Friends vs JJJ</t>
  </si>
  <si>
    <t>Europa 900 vs Prince Edward</t>
  </si>
  <si>
    <t>Eastern vs S&amp;P</t>
  </si>
  <si>
    <t>Europa 900 vs S&amp;P</t>
  </si>
  <si>
    <t>GALAXY WYK vs JJJ</t>
  </si>
  <si>
    <t>Da Dui vs Drinking United</t>
  </si>
  <si>
    <t>Drinking United vs WYK1992ers</t>
  </si>
  <si>
    <t>Friends vs S&amp;P</t>
  </si>
  <si>
    <t>GALAXY WYK vs Prince Edward</t>
  </si>
  <si>
    <t>Happy Soccer Mania vs JJJ</t>
  </si>
  <si>
    <t>75ers and Youngsters vs Europa 900</t>
  </si>
  <si>
    <t>Da Dui vs Europa 900</t>
  </si>
  <si>
    <t>Drinking United vs Eastern</t>
  </si>
  <si>
    <t>GALAXY WYK vs S&amp;P</t>
  </si>
  <si>
    <t>JJJ vs WYK1992ers</t>
  </si>
  <si>
    <t>Drinking United vs Europa 900</t>
  </si>
  <si>
    <t>75ers and Youngsters vs GALAXY WYK</t>
  </si>
  <si>
    <t>JJJ vs Prince Edward</t>
  </si>
  <si>
    <t>Happy Soccer Mania vs S&amp;P</t>
  </si>
  <si>
    <t>Da Dui vs GALAXY WYK</t>
  </si>
  <si>
    <t>Drinking United vs Friends</t>
  </si>
  <si>
    <t>Eastern vs Europa 900</t>
  </si>
  <si>
    <t>Europa 900 vs WYK1992ers</t>
  </si>
  <si>
    <t>Prince Edward vs S&amp;P</t>
  </si>
  <si>
    <t>75ers and Youngsters vs JJJ</t>
  </si>
  <si>
    <t>Drinking United vs GALAXY WYK</t>
  </si>
  <si>
    <t>Da Dui vs JJJ</t>
  </si>
  <si>
    <t>Drinking United vs Happy Soccer Mania</t>
  </si>
  <si>
    <t>S&amp;P vs WYK1992ers</t>
  </si>
  <si>
    <t>Europa 900 vs Friends</t>
  </si>
  <si>
    <t>Eastern vs GALAXY WYK</t>
  </si>
  <si>
    <t>Drinking United vs JJJ</t>
  </si>
  <si>
    <t>75ers and Youngsters vs S&amp;P</t>
  </si>
  <si>
    <t>Europa 900 vs GALAXY WYK</t>
  </si>
  <si>
    <t>Da Dui vs S&amp;P</t>
  </si>
  <si>
    <t>Drinking United vs Prince Edward</t>
  </si>
  <si>
    <t>Eastern vs JJJ</t>
  </si>
  <si>
    <t>Europa 900 vs Happy Soccer Mania</t>
  </si>
  <si>
    <t>Friends vs GALAXY WYK</t>
  </si>
  <si>
    <t>APACHE EAGLE  81 vs Boot Boot Friends 90/75</t>
  </si>
  <si>
    <t>STRONG TEAM vs WYHK 78-82&amp;85</t>
  </si>
  <si>
    <t>SPANNERS vs WYHK 80’s B team</t>
  </si>
  <si>
    <t>Da Da Dui vs WYK 77-80</t>
  </si>
  <si>
    <t>WYCHK 87 vs WYK Class 84-85</t>
  </si>
  <si>
    <t>STRONG TEAM vs WYHK 80’s B team</t>
  </si>
  <si>
    <t>APACHE EAGLE  81 vs Da Da Dui</t>
  </si>
  <si>
    <t>WYCHK 87 vs WYHK 78-82&amp;85</t>
  </si>
  <si>
    <t>SPANNERS vs WYK 77-80</t>
  </si>
  <si>
    <t>Boot Boot Friends 90/75 vs WYK Class 84-85</t>
  </si>
  <si>
    <t>APACHE EAGLE  81 vs SPANNERS</t>
  </si>
  <si>
    <t>WYCHK 87 vs WYHK 80’s B team</t>
  </si>
  <si>
    <t>Boot Boot Friends 90/75 vs Da Da Dui</t>
  </si>
  <si>
    <t>STRONG TEAM vs WYK 77-80</t>
  </si>
  <si>
    <t>WYHK 78-82&amp;85 vs WYK Class 84-85</t>
  </si>
  <si>
    <t>WYHK 78-82&amp;85 vs WYHK 80’s B team</t>
  </si>
  <si>
    <t>WYCHK 87 vs WYK 77-80</t>
  </si>
  <si>
    <t>Boot Boot Friends 90/75 vs SPANNERS</t>
  </si>
  <si>
    <t>APACHE EAGLE  81 vs STRONG TEAM</t>
  </si>
  <si>
    <t>WYHK 78-82&amp;85 vs WYK 77-80</t>
  </si>
  <si>
    <t>WYHK 80’s B team vs WYK Class 84-85</t>
  </si>
  <si>
    <t>Da Da Dui vs SPANNERS</t>
  </si>
  <si>
    <t>Boot Boot Friends 90/75 vs STRONG TEAM</t>
  </si>
  <si>
    <t>APACHE EAGLE  81 vs WYCHK 87</t>
  </si>
  <si>
    <t>SPANNERS vs WYK Class 84-85</t>
  </si>
  <si>
    <t>WYHK 80’s B team vs WYK 77-80</t>
  </si>
  <si>
    <t>Da Da Dui vs STRONG TEAM</t>
  </si>
  <si>
    <t>Boot Boot Friends 90/75 vs WYCHK 87</t>
  </si>
  <si>
    <t>APACHE EAGLE  81 vs WYHK 78-82&amp;85</t>
  </si>
  <si>
    <t>Da Da Dui vs WYCHK 87</t>
  </si>
  <si>
    <t>Boot Boot Friends 90/75 vs WYHK 78-82&amp;85</t>
  </si>
  <si>
    <t>APACHE EAGLE  81 vs WYHK 80’s B team</t>
  </si>
  <si>
    <t>SPANNERS vs STRONG TEAM</t>
  </si>
  <si>
    <t>WYK 77-80 vs WYK Class 84-85</t>
  </si>
  <si>
    <t>Boot Boot Friends 90/75 vs WYHK 80’s B team</t>
  </si>
  <si>
    <t>APACHE EAGLE  81 vs WYK 77-80</t>
  </si>
  <si>
    <t>Da Da Dui vs WYHK 78-82&amp;85</t>
  </si>
  <si>
    <t>SPANNERS vs WYCHK 87</t>
  </si>
  <si>
    <t>STRONG TEAM vs WYK Class 84-85</t>
  </si>
  <si>
    <t>Boot Boot Friends 90/75 vs WYK 77-80</t>
  </si>
  <si>
    <t>Da Da Dui vs WYHK 80’s B team</t>
  </si>
  <si>
    <t>SPANNERS vs WYHK 78-82&amp;85</t>
  </si>
  <si>
    <t>STRONG TEAM vs WYCHK 87</t>
  </si>
  <si>
    <t>APACHE EAGLE  81 vs WYK Class 84-85</t>
  </si>
  <si>
    <t>281 da Novac</t>
    <phoneticPr fontId="3" type="noConversion"/>
  </si>
  <si>
    <t>* CHING Wang Ho (03)</t>
    <phoneticPr fontId="3" type="noConversion"/>
  </si>
  <si>
    <t>* LOK Sau Fung (00)</t>
    <phoneticPr fontId="3" type="noConversion"/>
  </si>
  <si>
    <t>CHENG San Lung (03)</t>
    <phoneticPr fontId="3" type="noConversion"/>
  </si>
  <si>
    <t>LUI Ka Yee, Timothy (--)</t>
    <phoneticPr fontId="3" type="noConversion"/>
  </si>
  <si>
    <t>YEUNG Shui Pang, Kelvin (02)</t>
    <phoneticPr fontId="3" type="noConversion"/>
  </si>
  <si>
    <t>CHOW Hin Hang (03)</t>
    <phoneticPr fontId="3" type="noConversion"/>
  </si>
  <si>
    <t>LAM Pan (03)</t>
    <phoneticPr fontId="3" type="noConversion"/>
  </si>
  <si>
    <t>* PIANG Sang, Simon Loon Kwong (96)</t>
    <phoneticPr fontId="3" type="noConversion"/>
  </si>
  <si>
    <t>TANG Chee Ho (98)</t>
    <phoneticPr fontId="3" type="noConversion"/>
  </si>
  <si>
    <t>HUI Chung Kai (--)</t>
    <phoneticPr fontId="3" type="noConversion"/>
  </si>
  <si>
    <t>* YIP Ho Kwan (05)</t>
    <phoneticPr fontId="3" type="noConversion"/>
  </si>
  <si>
    <t>LO Chun Ming (05)</t>
    <phoneticPr fontId="3" type="noConversion"/>
  </si>
  <si>
    <t>WONG Chun Hang (05)</t>
    <phoneticPr fontId="3" type="noConversion"/>
  </si>
  <si>
    <t>LEE Pui Ming (--)</t>
    <phoneticPr fontId="3" type="noConversion"/>
  </si>
  <si>
    <t>* SIN Pak Kei, Alton (05)</t>
    <phoneticPr fontId="3" type="noConversion"/>
  </si>
  <si>
    <t>LUI Lok Ming (05)</t>
    <phoneticPr fontId="3" type="noConversion"/>
  </si>
  <si>
    <t>FAN Hao De, Brandon (06)</t>
    <phoneticPr fontId="3" type="noConversion"/>
  </si>
  <si>
    <t>CHOI Man Ho, Christopher (05)</t>
    <phoneticPr fontId="3" type="noConversion"/>
  </si>
  <si>
    <t>HUI See Nung (09)</t>
    <phoneticPr fontId="3" type="noConversion"/>
  </si>
  <si>
    <t>PANG Yun Long, Leslie (05)</t>
    <phoneticPr fontId="3" type="noConversion"/>
  </si>
  <si>
    <t>* WONG Yun Lung (02)</t>
    <phoneticPr fontId="3" type="noConversion"/>
  </si>
  <si>
    <t>HO Wan Yip (05)</t>
    <phoneticPr fontId="3" type="noConversion"/>
  </si>
  <si>
    <t>LEE Yiu Man (02)</t>
    <phoneticPr fontId="3" type="noConversion"/>
  </si>
  <si>
    <t>YUENG Kwok On (02)</t>
    <phoneticPr fontId="3" type="noConversion"/>
  </si>
  <si>
    <t>YEUNG Chung Wing (02)</t>
    <phoneticPr fontId="3" type="noConversion"/>
  </si>
  <si>
    <t>* CHU Tsz Ping (96)</t>
    <phoneticPr fontId="3" type="noConversion"/>
  </si>
  <si>
    <t>LI Peter (--)</t>
    <phoneticPr fontId="3" type="noConversion"/>
  </si>
  <si>
    <t>MAN Ka Wah, Tommy (91)</t>
    <phoneticPr fontId="3" type="noConversion"/>
  </si>
  <si>
    <t>CHEUNG Ming Yin (--)</t>
    <phoneticPr fontId="3" type="noConversion"/>
  </si>
  <si>
    <t>TSANG Chun Fai, Paul (96)</t>
    <phoneticPr fontId="3" type="noConversion"/>
  </si>
  <si>
    <t>TAM Tak King, Dhugal (96)</t>
    <phoneticPr fontId="3" type="noConversion"/>
  </si>
  <si>
    <t>CHOW Lut Ming (96)</t>
    <phoneticPr fontId="3" type="noConversion"/>
  </si>
  <si>
    <t>* LAW Pui Fai (07)</t>
    <phoneticPr fontId="3" type="noConversion"/>
  </si>
  <si>
    <t>TONG Kai Hang (--)</t>
    <phoneticPr fontId="3" type="noConversion"/>
  </si>
  <si>
    <t>CHAN Chun Yip (--)</t>
    <phoneticPr fontId="3" type="noConversion"/>
  </si>
  <si>
    <t>LAU Ho Yin (07)</t>
    <phoneticPr fontId="3" type="noConversion"/>
  </si>
  <si>
    <t>CHAN King San (07)</t>
    <phoneticPr fontId="3" type="noConversion"/>
  </si>
  <si>
    <t>WONG Wai Man (07)</t>
    <phoneticPr fontId="3" type="noConversion"/>
  </si>
  <si>
    <t>* HUNG Chiu Fai (08)</t>
    <phoneticPr fontId="3" type="noConversion"/>
  </si>
  <si>
    <t>WONG Lok Chi, Eugene (07)</t>
    <phoneticPr fontId="3" type="noConversion"/>
  </si>
  <si>
    <t>HUI Wang Fung (07)</t>
    <phoneticPr fontId="3" type="noConversion"/>
  </si>
  <si>
    <t>KWAN Tai Fai, Matthew (08)</t>
    <phoneticPr fontId="3" type="noConversion"/>
  </si>
  <si>
    <t>LAM Chun Yin, Jeffrey (08)</t>
    <phoneticPr fontId="3" type="noConversion"/>
  </si>
  <si>
    <t>LEE Wing Yin (03)</t>
    <phoneticPr fontId="3" type="noConversion"/>
  </si>
  <si>
    <t>POON Ka Hei, Kenneth (03)</t>
    <phoneticPr fontId="3" type="noConversion"/>
  </si>
  <si>
    <t>TANG Kok Fung (03)</t>
    <phoneticPr fontId="3" type="noConversion"/>
  </si>
  <si>
    <t>Drinking United</t>
    <phoneticPr fontId="3" type="noConversion"/>
  </si>
  <si>
    <t>* YUEN Wong Ming, Sunny (86)</t>
    <phoneticPr fontId="3" type="noConversion"/>
  </si>
  <si>
    <t>TANG Wai Tong, Peter (86)</t>
    <phoneticPr fontId="3" type="noConversion"/>
  </si>
  <si>
    <t>KWAN Kin Fai, Max (86)</t>
    <phoneticPr fontId="3" type="noConversion"/>
  </si>
  <si>
    <t>LIU Kwok Kwong (86)</t>
    <phoneticPr fontId="3" type="noConversion"/>
  </si>
  <si>
    <t>WONG Tin Shing (86)</t>
    <phoneticPr fontId="3" type="noConversion"/>
  </si>
  <si>
    <t>YUEN Ping Wa, Chris (86)</t>
    <phoneticPr fontId="3" type="noConversion"/>
  </si>
  <si>
    <t>LAU Wai Keung, Martin (86)</t>
    <phoneticPr fontId="3" type="noConversion"/>
  </si>
  <si>
    <t>LAI Ka Fai, Donny (86)</t>
    <phoneticPr fontId="3" type="noConversion"/>
  </si>
  <si>
    <t>CHAN Wai Yin, Barry (86)</t>
    <phoneticPr fontId="3" type="noConversion"/>
  </si>
  <si>
    <t>WONG Chi Chung (86)</t>
    <phoneticPr fontId="3" type="noConversion"/>
  </si>
  <si>
    <t>CHAN Chi Ming, Alvin (86)</t>
    <phoneticPr fontId="3" type="noConversion"/>
  </si>
  <si>
    <t>LEUNG Wing Hoi, Bang (85)</t>
    <phoneticPr fontId="3" type="noConversion"/>
  </si>
  <si>
    <t>YAU Chun Tak (86)</t>
    <phoneticPr fontId="3" type="noConversion"/>
  </si>
  <si>
    <t>* PAU Chi Chuen (95)</t>
    <phoneticPr fontId="3" type="noConversion"/>
  </si>
  <si>
    <t>PAU Chi Hoi (--)</t>
    <phoneticPr fontId="3" type="noConversion"/>
  </si>
  <si>
    <t>CHOW Wan Hui, Dick (--)</t>
    <phoneticPr fontId="3" type="noConversion"/>
  </si>
  <si>
    <t>LEE Lap Wang (--)</t>
    <phoneticPr fontId="3" type="noConversion"/>
  </si>
  <si>
    <t>HO Dik Kei, Derek (93)</t>
    <phoneticPr fontId="3" type="noConversion"/>
  </si>
  <si>
    <t>CHU Chun On (95)</t>
    <phoneticPr fontId="3" type="noConversion"/>
  </si>
  <si>
    <t>FUNG Wai Fung (95)</t>
    <phoneticPr fontId="3" type="noConversion"/>
  </si>
  <si>
    <t>* LEE Woon Sang, Calvin (92)</t>
    <phoneticPr fontId="3" type="noConversion"/>
  </si>
  <si>
    <t>LEE Ho Chuen, John (92)</t>
    <phoneticPr fontId="3" type="noConversion"/>
  </si>
  <si>
    <t>WOK Hok Yeung (--)</t>
    <phoneticPr fontId="3" type="noConversion"/>
  </si>
  <si>
    <t>S&amp;P</t>
    <phoneticPr fontId="3" type="noConversion"/>
  </si>
  <si>
    <t>PO Kam Chiu (82)</t>
    <phoneticPr fontId="3" type="noConversion"/>
  </si>
  <si>
    <t>YUEN Chi Kin, Otto (84)</t>
    <phoneticPr fontId="3" type="noConversion"/>
  </si>
  <si>
    <t>* YU Man Wai (83)</t>
    <phoneticPr fontId="3" type="noConversion"/>
  </si>
  <si>
    <t>* CHAN Chi Ming, Alvin (85)</t>
    <phoneticPr fontId="3" type="noConversion"/>
  </si>
  <si>
    <t>CHAN Tsz Kit, Francis (87)</t>
    <phoneticPr fontId="3" type="noConversion"/>
  </si>
  <si>
    <t>HO Tat Kuen (87)</t>
    <phoneticPr fontId="3" type="noConversion"/>
  </si>
  <si>
    <t>WAN Chun Lun, Augustin (91)</t>
    <phoneticPr fontId="3" type="noConversion"/>
  </si>
  <si>
    <t>LAU Chi Hang, Matthew (16)</t>
    <phoneticPr fontId="3" type="noConversion"/>
  </si>
  <si>
    <t>LAW Tsun Ming (16)</t>
    <phoneticPr fontId="3" type="noConversion"/>
  </si>
  <si>
    <t>LEUNG Chi Kai, George (89)</t>
    <phoneticPr fontId="3" type="noConversion"/>
  </si>
  <si>
    <t>* CHU Wai Tak, Victor (88)</t>
    <phoneticPr fontId="3" type="noConversion"/>
  </si>
  <si>
    <t>LO Ka Yiu, Felix (89)</t>
    <phoneticPr fontId="3" type="noConversion"/>
  </si>
  <si>
    <t>NG Chor Kan, Dennis (89)</t>
    <phoneticPr fontId="3" type="noConversion"/>
  </si>
  <si>
    <t>CHAN Wing Shing (88)</t>
    <phoneticPr fontId="3" type="noConversion"/>
  </si>
  <si>
    <t>CHOW Kei Ho (88)</t>
    <phoneticPr fontId="3" type="noConversion"/>
  </si>
  <si>
    <t>WU Ka Man (88)</t>
    <phoneticPr fontId="3" type="noConversion"/>
  </si>
  <si>
    <t>LIU Wai Cheong, Ricky (88)</t>
    <phoneticPr fontId="3" type="noConversion"/>
  </si>
  <si>
    <t>KWAN Wing Fai (89)</t>
    <phoneticPr fontId="3" type="noConversion"/>
  </si>
  <si>
    <t>* CHOY Wing Yiu, Philip (82)</t>
    <phoneticPr fontId="3" type="noConversion"/>
  </si>
  <si>
    <t>LEE Ming Lung, Cary (82)</t>
    <phoneticPr fontId="3" type="noConversion"/>
  </si>
  <si>
    <t>* HO Siu Tong (81)</t>
    <phoneticPr fontId="3" type="noConversion"/>
  </si>
  <si>
    <t>LAU Yiu Cho (81)</t>
    <phoneticPr fontId="3" type="noConversion"/>
  </si>
  <si>
    <t>MOK Kam Man, James (81)</t>
    <phoneticPr fontId="3" type="noConversion"/>
  </si>
  <si>
    <t>LEUNG Kwok Wai (81)</t>
    <phoneticPr fontId="3" type="noConversion"/>
  </si>
  <si>
    <t>TSANG Sze Nga, Ingrid (--)</t>
    <phoneticPr fontId="3" type="noConversion"/>
  </si>
  <si>
    <t>CHAU Chi Ming, Dickens (81)</t>
    <phoneticPr fontId="3" type="noConversion"/>
  </si>
  <si>
    <t>WONG Wai Man, Raymond (81)</t>
    <phoneticPr fontId="3" type="noConversion"/>
  </si>
  <si>
    <t>* KO Wing-Hang, Derek George (90)</t>
    <phoneticPr fontId="3" type="noConversion"/>
  </si>
  <si>
    <t>FUNG Tse-Shun, Jackson (87)</t>
    <phoneticPr fontId="3" type="noConversion"/>
  </si>
  <si>
    <t>LAU Ka-Yiu, Andrew (90)</t>
    <phoneticPr fontId="3" type="noConversion"/>
  </si>
  <si>
    <t>KAM Wing-Choi, Jack (90)</t>
    <phoneticPr fontId="3" type="noConversion"/>
  </si>
  <si>
    <t>YEUNG Ka-Hong, Eric (90)</t>
    <phoneticPr fontId="3" type="noConversion"/>
  </si>
  <si>
    <t>YIU Wing-Shun (75)</t>
    <phoneticPr fontId="3" type="noConversion"/>
  </si>
  <si>
    <t>CHAN Chi-Wai, Nixon (90)</t>
    <phoneticPr fontId="3" type="noConversion"/>
  </si>
  <si>
    <t>CHAN Yin-To, Harrison (90)</t>
    <phoneticPr fontId="3" type="noConversion"/>
  </si>
  <si>
    <t>CHU Dieu-To, Joe (90)</t>
    <phoneticPr fontId="3" type="noConversion"/>
  </si>
  <si>
    <t>CHO Johnny (90)</t>
    <phoneticPr fontId="3" type="noConversion"/>
  </si>
  <si>
    <t>LAW Kwok-Ho, Kenward (90)</t>
    <phoneticPr fontId="3" type="noConversion"/>
  </si>
  <si>
    <t>TAO Tak-Yin, Dexter (90)</t>
    <phoneticPr fontId="3" type="noConversion"/>
  </si>
  <si>
    <t>CHAN Yat-Lun, Wallace (90)</t>
    <phoneticPr fontId="3" type="noConversion"/>
  </si>
  <si>
    <t>CHAN Cheok-Man, Andy (90)</t>
    <phoneticPr fontId="3" type="noConversion"/>
  </si>
  <si>
    <t>TANG Man-Joe (90)</t>
    <phoneticPr fontId="3" type="noConversion"/>
  </si>
  <si>
    <t>LAI Wai-Yeung, David (90)</t>
    <phoneticPr fontId="3" type="noConversion"/>
  </si>
  <si>
    <t>LAM Hau-Chi, John (90)</t>
    <phoneticPr fontId="3" type="noConversion"/>
  </si>
  <si>
    <t>LAU Chi-Keung, Albert (90)</t>
    <phoneticPr fontId="3" type="noConversion"/>
  </si>
  <si>
    <t>CHEUNG Kai-Shing, George (90)</t>
    <phoneticPr fontId="3" type="noConversion"/>
  </si>
  <si>
    <t>AU Mo-King, Alfred (90)</t>
    <phoneticPr fontId="3" type="noConversion"/>
  </si>
  <si>
    <t>CHAU Chuen-Tak (75)</t>
    <phoneticPr fontId="3" type="noConversion"/>
  </si>
  <si>
    <t>LAM Wing-Yan (75)</t>
    <phoneticPr fontId="3" type="noConversion"/>
  </si>
  <si>
    <t>TO Kim-Chung (87)</t>
    <phoneticPr fontId="3" type="noConversion"/>
  </si>
  <si>
    <t>TO Chun-Lok, Paris (--)</t>
    <phoneticPr fontId="3" type="noConversion"/>
  </si>
  <si>
    <t>HUI Kin-Wai, Conway (85)</t>
    <phoneticPr fontId="3" type="noConversion"/>
  </si>
  <si>
    <t>CHAN Yan-Kit, Chet (90)</t>
    <phoneticPr fontId="3" type="noConversion"/>
  </si>
  <si>
    <t>CHAN Tze-Ling (75)</t>
    <phoneticPr fontId="3" type="noConversion"/>
  </si>
  <si>
    <t>CHU Wing-Fai, Danny (76)</t>
    <phoneticPr fontId="3" type="noConversion"/>
  </si>
  <si>
    <t>LIU Man-Shan, Louis (75)</t>
    <phoneticPr fontId="3" type="noConversion"/>
  </si>
  <si>
    <t>SIU Pui-Shing, Francis (75)</t>
    <phoneticPr fontId="3" type="noConversion"/>
  </si>
  <si>
    <t>* SHUM Fai Nin (01)</t>
    <phoneticPr fontId="3" type="noConversion"/>
  </si>
  <si>
    <t>YIP Siu Wing (01)</t>
    <phoneticPr fontId="3" type="noConversion"/>
  </si>
  <si>
    <t>YEUNG, Ronny (00)</t>
    <phoneticPr fontId="3" type="noConversion"/>
  </si>
  <si>
    <t>KWAN Chi Chung (00)</t>
    <phoneticPr fontId="3" type="noConversion"/>
  </si>
  <si>
    <t>SHIU Kin Chiu (--)</t>
    <phoneticPr fontId="3" type="noConversion"/>
  </si>
  <si>
    <t>YUEN Kin Shan (98)</t>
    <phoneticPr fontId="3" type="noConversion"/>
  </si>
  <si>
    <t>WONG Yuk Hang (--)</t>
    <phoneticPr fontId="3" type="noConversion"/>
  </si>
  <si>
    <t>CHENG King Hei (--)</t>
    <phoneticPr fontId="3" type="noConversion"/>
  </si>
  <si>
    <t>HO Tsz Ching (01)</t>
    <phoneticPr fontId="3" type="noConversion"/>
  </si>
  <si>
    <t>CHAN Kam Ming (--)</t>
    <phoneticPr fontId="3" type="noConversion"/>
  </si>
  <si>
    <t>* WONG On Tik (06)</t>
    <phoneticPr fontId="3" type="noConversion"/>
  </si>
  <si>
    <t>WONG Man Ho (06)</t>
    <phoneticPr fontId="3" type="noConversion"/>
  </si>
  <si>
    <t>YING Hong Toa (06)</t>
    <phoneticPr fontId="3" type="noConversion"/>
  </si>
  <si>
    <t>MOK Ling Cheung (06)</t>
    <phoneticPr fontId="3" type="noConversion"/>
  </si>
  <si>
    <t>TONG Ho Bentz (06)</t>
    <phoneticPr fontId="3" type="noConversion"/>
  </si>
  <si>
    <t>CHOW Chi Yin (--)</t>
    <phoneticPr fontId="3" type="noConversion"/>
  </si>
  <si>
    <t>CHENG Ting Ho (--)</t>
    <phoneticPr fontId="3" type="noConversion"/>
  </si>
  <si>
    <t>TSANG Tik Man (--)</t>
    <phoneticPr fontId="3" type="noConversion"/>
  </si>
  <si>
    <t>* LEUNG Chun Ho (04)</t>
    <phoneticPr fontId="3" type="noConversion"/>
  </si>
  <si>
    <t>LOK Kwok Leung (--)</t>
    <phoneticPr fontId="3" type="noConversion"/>
  </si>
  <si>
    <t>* MA Man Chun (00)</t>
    <phoneticPr fontId="3" type="noConversion"/>
  </si>
  <si>
    <t>NGAI Wui Tung (03)</t>
    <phoneticPr fontId="3" type="noConversion"/>
  </si>
  <si>
    <t>* LEUNG Ho Wai, John (08)</t>
    <phoneticPr fontId="3" type="noConversion"/>
  </si>
  <si>
    <t>HON, Ryan (08)</t>
    <phoneticPr fontId="3" type="noConversion"/>
  </si>
  <si>
    <t>YAU Ka Wa (08)</t>
    <phoneticPr fontId="3" type="noConversion"/>
  </si>
  <si>
    <t>SO Wing Sun, Johnny (08)</t>
    <phoneticPr fontId="3" type="noConversion"/>
  </si>
  <si>
    <t>LEUNG Pak Hin, Dickson (08)</t>
    <phoneticPr fontId="3" type="noConversion"/>
  </si>
  <si>
    <t>* WONG Long Kin (02)</t>
    <phoneticPr fontId="3" type="noConversion"/>
  </si>
  <si>
    <t>HO Chu Hei, Kelvin (02)</t>
    <phoneticPr fontId="3" type="noConversion"/>
  </si>
  <si>
    <t>LEUNG Ho Kiu, Stephen (02)</t>
    <phoneticPr fontId="3" type="noConversion"/>
  </si>
  <si>
    <t>WONG Chin Pang, Ray (--)</t>
    <phoneticPr fontId="3" type="noConversion"/>
  </si>
  <si>
    <t>TAN, Farnder (02)</t>
    <phoneticPr fontId="3" type="noConversion"/>
  </si>
  <si>
    <t>KUM Chung Yan (02)</t>
    <phoneticPr fontId="3" type="noConversion"/>
  </si>
  <si>
    <t>* YIU Wing Shun, Jim (75)</t>
    <phoneticPr fontId="3" type="noConversion"/>
  </si>
  <si>
    <t>CHOW Chun Hin, Leslie (00)</t>
    <phoneticPr fontId="3" type="noConversion"/>
  </si>
  <si>
    <t>LAI Justin York (08)</t>
    <phoneticPr fontId="3" type="noConversion"/>
  </si>
  <si>
    <t>LEE Tat Hong (75)</t>
    <phoneticPr fontId="3" type="noConversion"/>
  </si>
  <si>
    <t>LIU Kwok Leung (10)</t>
    <phoneticPr fontId="3" type="noConversion"/>
  </si>
  <si>
    <t>SIU Pui Sing, Francis (75)</t>
    <phoneticPr fontId="3" type="noConversion"/>
  </si>
  <si>
    <t>KO Wing Hang, Derek George (90)</t>
    <phoneticPr fontId="3" type="noConversion"/>
  </si>
  <si>
    <t>CHO Wai Leung, Johnny (90)</t>
    <phoneticPr fontId="3" type="noConversion"/>
  </si>
  <si>
    <t>CHU To Joe, Diet (90)</t>
    <phoneticPr fontId="3" type="noConversion"/>
  </si>
  <si>
    <t>HUI Kin Wai, Conway (90)</t>
    <phoneticPr fontId="3" type="noConversion"/>
  </si>
  <si>
    <t>LAI Wai Yeung, David (90)</t>
    <phoneticPr fontId="3" type="noConversion"/>
  </si>
  <si>
    <t>CHAN Ho Hin (16)</t>
    <phoneticPr fontId="3" type="noConversion"/>
  </si>
  <si>
    <t>CHEN Jian Jun (16)</t>
    <phoneticPr fontId="3" type="noConversion"/>
  </si>
  <si>
    <t>LAM Leung Chun (16)</t>
    <phoneticPr fontId="3" type="noConversion"/>
  </si>
  <si>
    <t>LAU Chi Hang, Matthew (16)</t>
    <phoneticPr fontId="3" type="noConversion"/>
  </si>
  <si>
    <t>LAW Tsun Ming (16)</t>
    <phoneticPr fontId="3" type="noConversion"/>
  </si>
  <si>
    <t>LEUNG King Hung (16)</t>
    <phoneticPr fontId="3" type="noConversion"/>
  </si>
  <si>
    <t>LOK Chun Yin (16)</t>
    <phoneticPr fontId="3" type="noConversion"/>
  </si>
  <si>
    <t>NG, Christopher (16)</t>
    <phoneticPr fontId="3" type="noConversion"/>
  </si>
  <si>
    <t>SHEK Wing Ho (16)</t>
    <phoneticPr fontId="3" type="noConversion"/>
  </si>
  <si>
    <t>TANG Yiu Kei (16)</t>
    <phoneticPr fontId="3" type="noConversion"/>
  </si>
  <si>
    <t>WONG Lai Kin (16)</t>
    <phoneticPr fontId="3" type="noConversion"/>
  </si>
  <si>
    <t>WONG Siu Kei (16)</t>
    <phoneticPr fontId="3" type="noConversion"/>
  </si>
  <si>
    <t>WU King Long (16)</t>
    <phoneticPr fontId="3" type="noConversion"/>
  </si>
  <si>
    <t>YEA Sui Shing (16)</t>
    <phoneticPr fontId="3" type="noConversion"/>
  </si>
  <si>
    <t>* LIANG Yiu Keung, Michael (88)</t>
    <phoneticPr fontId="3" type="noConversion"/>
  </si>
  <si>
    <t>TANG Ming Lai (85)</t>
    <phoneticPr fontId="3" type="noConversion"/>
  </si>
  <si>
    <t>WONG Chun Kit, Henri (84)</t>
    <phoneticPr fontId="3" type="noConversion"/>
  </si>
  <si>
    <t>WONG Seung Fai, Edward (82)</t>
    <phoneticPr fontId="3" type="noConversion"/>
  </si>
  <si>
    <t>CHAN Yee Chung, Henry (82)</t>
    <phoneticPr fontId="3" type="noConversion"/>
  </si>
  <si>
    <t>YIP Ho Kin (--)</t>
    <phoneticPr fontId="3" type="noConversion"/>
  </si>
  <si>
    <t>CHEUNG, Kennie (--)</t>
    <phoneticPr fontId="3" type="noConversion"/>
  </si>
  <si>
    <t>* TANG Kai Ming, Clement (92)</t>
    <phoneticPr fontId="3" type="noConversion"/>
  </si>
  <si>
    <t>CHEUNG Kwok Lun, Alan (93)</t>
    <phoneticPr fontId="3" type="noConversion"/>
  </si>
  <si>
    <t>LAU Kit Hong (91)</t>
    <phoneticPr fontId="3" type="noConversion"/>
  </si>
  <si>
    <t>LO Yan, (93)</t>
    <phoneticPr fontId="3" type="noConversion"/>
  </si>
  <si>
    <t>CHOI Wai Hong (--)</t>
    <phoneticPr fontId="3" type="noConversion"/>
  </si>
  <si>
    <t>CHAU Chi Chung (--)</t>
    <phoneticPr fontId="3" type="noConversion"/>
  </si>
  <si>
    <t>PAK Kai Kwong (--)</t>
    <phoneticPr fontId="3" type="noConversion"/>
  </si>
  <si>
    <t>* CHAN Kui Shun (94)</t>
    <phoneticPr fontId="3" type="noConversion"/>
  </si>
  <si>
    <t>WONG Ping Yee (93)</t>
    <phoneticPr fontId="3" type="noConversion"/>
  </si>
  <si>
    <t>LAM Cheung Wai (94)</t>
    <phoneticPr fontId="3" type="noConversion"/>
  </si>
  <si>
    <t>PANG Siu Lung (94)</t>
    <phoneticPr fontId="3" type="noConversion"/>
  </si>
  <si>
    <t>YEUNG Kai Ming (93)</t>
    <phoneticPr fontId="3" type="noConversion"/>
  </si>
  <si>
    <t>* FAN Kwoon Chung, Colin (99)</t>
    <phoneticPr fontId="3" type="noConversion"/>
  </si>
  <si>
    <t>LU Wan Him (99)</t>
    <phoneticPr fontId="3" type="noConversion"/>
  </si>
  <si>
    <t>YIP Tsz Hang (06)</t>
    <phoneticPr fontId="3" type="noConversion"/>
  </si>
  <si>
    <t>YONG Ming Tat (99)</t>
    <phoneticPr fontId="3" type="noConversion"/>
  </si>
  <si>
    <t>WU Yu Wai, David (98)</t>
    <phoneticPr fontId="3" type="noConversion"/>
  </si>
  <si>
    <t>LI Ho Yan, Ignatius (99)</t>
    <phoneticPr fontId="3" type="noConversion"/>
  </si>
  <si>
    <t>CHAN Kam Leung (99)</t>
    <phoneticPr fontId="3" type="noConversion"/>
  </si>
  <si>
    <t>YEUNG Chun Yu (--)</t>
    <phoneticPr fontId="3" type="noConversion"/>
  </si>
  <si>
    <t>LEE Chung Ming (98)</t>
    <phoneticPr fontId="3" type="noConversion"/>
  </si>
  <si>
    <t>KOO Siu Wai, David (98)</t>
    <phoneticPr fontId="3" type="noConversion"/>
  </si>
  <si>
    <t>KOO Siu Hang, Paul (09)</t>
    <phoneticPr fontId="3" type="noConversion"/>
  </si>
  <si>
    <t>YEUNG Ying Kit, Henry (98)</t>
    <phoneticPr fontId="3" type="noConversion"/>
  </si>
  <si>
    <t>CHOW Yuoi Fung (98)</t>
    <phoneticPr fontId="3" type="noConversion"/>
  </si>
  <si>
    <t>LI Cheong Wing (98)</t>
    <phoneticPr fontId="3" type="noConversion"/>
  </si>
  <si>
    <t>TSE Ka Man (98)</t>
    <phoneticPr fontId="3" type="noConversion"/>
  </si>
  <si>
    <t>PONG Sze Ho, Chris (98)</t>
    <phoneticPr fontId="3" type="noConversion"/>
  </si>
  <si>
    <t>WONG Yin Chung (--)</t>
    <phoneticPr fontId="3" type="noConversion"/>
  </si>
  <si>
    <t>NG Chun Yin (--)</t>
    <phoneticPr fontId="3" type="noConversion"/>
  </si>
  <si>
    <t>LEUNG Tsz King (--)</t>
    <phoneticPr fontId="3" type="noConversion"/>
  </si>
  <si>
    <t>* TONG Cheuk Hin (07)</t>
    <phoneticPr fontId="3" type="noConversion"/>
  </si>
  <si>
    <t>WONG Cheuk Ki, Enrico (07)</t>
    <phoneticPr fontId="3" type="noConversion"/>
  </si>
  <si>
    <t>TSE Siu Ki (07)</t>
    <phoneticPr fontId="3" type="noConversion"/>
  </si>
  <si>
    <t>YIP Chung Hin (--)</t>
    <phoneticPr fontId="3" type="noConversion"/>
  </si>
  <si>
    <t>HUI Sam (--)</t>
    <phoneticPr fontId="3" type="noConversion"/>
  </si>
  <si>
    <t>Da Da Dui</t>
    <phoneticPr fontId="3" type="noConversion"/>
  </si>
  <si>
    <t>LIANG Yiu Keung, Michael (88)</t>
    <phoneticPr fontId="3" type="noConversion"/>
  </si>
  <si>
    <t>* HO Kai Sun, Kyson (88)</t>
    <phoneticPr fontId="3" type="noConversion"/>
  </si>
  <si>
    <t>HO Tao, Geoffrey (--)</t>
    <phoneticPr fontId="3" type="noConversion"/>
  </si>
  <si>
    <t>CHOI, Marcus (--)</t>
    <phoneticPr fontId="3" type="noConversion"/>
  </si>
  <si>
    <t>LEUNG Tak Wing, Simon (83)</t>
    <phoneticPr fontId="3" type="noConversion"/>
  </si>
  <si>
    <t>FUNG Fat Keung (83)</t>
    <phoneticPr fontId="3" type="noConversion"/>
  </si>
  <si>
    <t>LO Chak Fai (87)</t>
    <phoneticPr fontId="3" type="noConversion"/>
  </si>
  <si>
    <t>CHAN Tsz Kin, Anthony (88)</t>
    <phoneticPr fontId="3" type="noConversion"/>
  </si>
  <si>
    <t>YEUNG Hin Kei (88)</t>
    <phoneticPr fontId="3" type="noConversion"/>
  </si>
  <si>
    <t>CHAN Kwan Leuk (--)</t>
    <phoneticPr fontId="3" type="noConversion"/>
  </si>
  <si>
    <t>WONG Wing Hang, Michael (88)</t>
    <phoneticPr fontId="3" type="noConversion"/>
  </si>
  <si>
    <t>WYK 77-80</t>
    <phoneticPr fontId="3" type="noConversion"/>
  </si>
  <si>
    <t>* Chan Ping Wah (77)</t>
    <phoneticPr fontId="3" type="noConversion"/>
  </si>
  <si>
    <t>TUNG Kwok Yan, Simon (80)</t>
    <phoneticPr fontId="3" type="noConversion"/>
  </si>
  <si>
    <t>MAK Wai Chung (79)</t>
    <phoneticPr fontId="3" type="noConversion"/>
  </si>
  <si>
    <t>LEE Kan Fat (78)</t>
    <phoneticPr fontId="3" type="noConversion"/>
  </si>
  <si>
    <t>MAK Long Hei (18)</t>
    <phoneticPr fontId="3" type="noConversion"/>
  </si>
  <si>
    <t>LEE Tsun Chai (16)</t>
    <phoneticPr fontId="3" type="noConversion"/>
  </si>
  <si>
    <t>WONG Kwok Kai, John (80)</t>
    <phoneticPr fontId="3" type="noConversion"/>
  </si>
  <si>
    <t>LEE Kam Fai, Peter (79)</t>
    <phoneticPr fontId="3" type="noConversion"/>
  </si>
  <si>
    <t>TAM Kam Fai, Telly (79)</t>
    <phoneticPr fontId="3" type="noConversion"/>
  </si>
  <si>
    <t>WANG Tak Ming, Henry (79)</t>
    <phoneticPr fontId="3" type="noConversion"/>
  </si>
  <si>
    <t>LAM Cho Ying, Terence Joe (78)</t>
    <phoneticPr fontId="3" type="noConversion"/>
  </si>
  <si>
    <t>CHAN Tak Yin, Daniel (78)</t>
    <phoneticPr fontId="3" type="noConversion"/>
  </si>
  <si>
    <t>SUEN Chun Man (80)</t>
    <phoneticPr fontId="3" type="noConversion"/>
  </si>
  <si>
    <t>WONG Shui Ming, Philip (80)</t>
    <phoneticPr fontId="3" type="noConversion"/>
  </si>
  <si>
    <t>LEUNG Man Chiu, Sonny (78)</t>
    <phoneticPr fontId="3" type="noConversion"/>
  </si>
  <si>
    <t>SO Man Kai (79)</t>
    <phoneticPr fontId="3" type="noConversion"/>
  </si>
  <si>
    <t>NG Kee Yin, Joseph (80)</t>
    <phoneticPr fontId="3" type="noConversion"/>
  </si>
  <si>
    <t>MA Kwok Wa (79)</t>
    <phoneticPr fontId="3" type="noConversion"/>
  </si>
  <si>
    <t>HO Sai Wing, Patrick (80)</t>
    <phoneticPr fontId="3" type="noConversion"/>
  </si>
  <si>
    <t>CHUI Ka Fai, Eddie (80)</t>
    <phoneticPr fontId="3" type="noConversion"/>
  </si>
  <si>
    <t>LEUNG Chi Hang, Bertrand (79)</t>
    <phoneticPr fontId="3" type="noConversion"/>
  </si>
  <si>
    <t>WONG Man Kai (78)</t>
    <phoneticPr fontId="3" type="noConversion"/>
  </si>
  <si>
    <t>LEE Chi Shing, Alex (80)</t>
    <phoneticPr fontId="3" type="noConversion"/>
  </si>
  <si>
    <t>LIU Wing Chee (82)</t>
    <phoneticPr fontId="3" type="noConversion"/>
  </si>
  <si>
    <t>TSUI Wai Nam, Raymond (82)</t>
    <phoneticPr fontId="3" type="noConversion"/>
  </si>
  <si>
    <t>* WONG Ka Long (87)</t>
    <phoneticPr fontId="3" type="noConversion"/>
  </si>
  <si>
    <t>LEUNG, Nicholas (16+)</t>
    <phoneticPr fontId="3" type="noConversion"/>
  </si>
  <si>
    <t>CHAN Shik Chun (16+)</t>
    <phoneticPr fontId="3" type="noConversion"/>
  </si>
  <si>
    <t>WU Siu Hong (14+)</t>
    <phoneticPr fontId="3" type="noConversion"/>
  </si>
  <si>
    <t>LIU Yat Ling, Francis (87)</t>
    <phoneticPr fontId="3" type="noConversion"/>
  </si>
  <si>
    <t>LEE Wai Kiu, Andrew (87)</t>
    <phoneticPr fontId="3" type="noConversion"/>
  </si>
  <si>
    <t>LEE, James (87)</t>
    <phoneticPr fontId="3" type="noConversion"/>
  </si>
  <si>
    <t>* CHAN Ho Yin, Kent (84)</t>
    <phoneticPr fontId="3" type="noConversion"/>
  </si>
  <si>
    <t>TSE Chi Chung, Derek (84)</t>
    <phoneticPr fontId="3" type="noConversion"/>
  </si>
  <si>
    <t>TSANG Siu Kau (84)</t>
    <phoneticPr fontId="3" type="noConversion"/>
  </si>
  <si>
    <t>AU Chi On, Paul (85)</t>
    <phoneticPr fontId="3" type="noConversion"/>
  </si>
  <si>
    <t>CHAN Wai Lun (84)</t>
    <phoneticPr fontId="3" type="noConversion"/>
  </si>
  <si>
    <t>60 (7)</t>
    <phoneticPr fontId="3" type="noConversion"/>
  </si>
  <si>
    <t>61 (8)</t>
    <phoneticPr fontId="3" type="noConversion"/>
  </si>
  <si>
    <t>Boot Boot Friends 90/75</t>
    <phoneticPr fontId="3" type="noConversion"/>
  </si>
  <si>
    <t>v</t>
    <phoneticPr fontId="3" type="noConversion"/>
  </si>
  <si>
    <t>received</t>
    <phoneticPr fontId="3" type="noConversion"/>
  </si>
  <si>
    <t xml:space="preserve">Declaration form </t>
    <phoneticPr fontId="3" type="noConversion"/>
  </si>
  <si>
    <t>v</t>
    <phoneticPr fontId="3" type="noConversion"/>
  </si>
  <si>
    <t>CHAN, Genis (98)</t>
    <phoneticPr fontId="3" type="noConversion"/>
  </si>
  <si>
    <t>v</t>
    <phoneticPr fontId="3" type="noConversion"/>
  </si>
  <si>
    <t>FUNG Chi Cheung (85)</t>
    <phoneticPr fontId="3" type="noConversion"/>
  </si>
  <si>
    <t>v</t>
    <phoneticPr fontId="3" type="noConversion"/>
  </si>
  <si>
    <t>WAN Chun Lun, Augustin (91)</t>
    <phoneticPr fontId="3" type="noConversion"/>
  </si>
  <si>
    <t>NG Tsz Ki (83)</t>
    <phoneticPr fontId="3" type="noConversion"/>
  </si>
  <si>
    <t>WAN Tak-Kai (75)</t>
    <phoneticPr fontId="3" type="noConversion"/>
  </si>
  <si>
    <t>TO Kim-Fung (90)</t>
    <phoneticPr fontId="3" type="noConversion"/>
  </si>
  <si>
    <t>v</t>
    <phoneticPr fontId="3" type="noConversion"/>
  </si>
  <si>
    <t>Europa 900</t>
    <phoneticPr fontId="3" type="noConversion"/>
  </si>
  <si>
    <t>POON Kwong Tak (92)</t>
    <phoneticPr fontId="3" type="noConversion"/>
  </si>
  <si>
    <t>v</t>
    <phoneticPr fontId="3" type="noConversion"/>
  </si>
  <si>
    <t>LUK Yiu Tung (84)</t>
    <phoneticPr fontId="3" type="noConversion"/>
  </si>
  <si>
    <t>v</t>
    <phoneticPr fontId="3" type="noConversion"/>
  </si>
  <si>
    <t>A - League</t>
    <phoneticPr fontId="3" type="noConversion"/>
  </si>
  <si>
    <t>0 : 2</t>
    <phoneticPr fontId="3" type="noConversion"/>
  </si>
  <si>
    <t>1 : 2</t>
    <phoneticPr fontId="3" type="noConversion"/>
  </si>
  <si>
    <t>1 : 1</t>
    <phoneticPr fontId="3" type="noConversion"/>
  </si>
  <si>
    <t>B - League</t>
    <phoneticPr fontId="3" type="noConversion"/>
  </si>
  <si>
    <t>0 : 0</t>
    <phoneticPr fontId="3" type="noConversion"/>
  </si>
  <si>
    <t>0 : 1</t>
    <phoneticPr fontId="3" type="noConversion"/>
  </si>
  <si>
    <t>S - League</t>
    <phoneticPr fontId="3" type="noConversion"/>
  </si>
  <si>
    <t>2 : 0</t>
    <phoneticPr fontId="3" type="noConversion"/>
  </si>
  <si>
    <t>12:45 - 1:40 pm</t>
    <phoneticPr fontId="3" type="noConversion"/>
  </si>
  <si>
    <t>1:45 - 2:40 pm</t>
    <phoneticPr fontId="3" type="noConversion"/>
  </si>
  <si>
    <t>4 : 1</t>
    <phoneticPr fontId="3" type="noConversion"/>
  </si>
  <si>
    <t>2:45 - 3:40 pm</t>
    <phoneticPr fontId="3" type="noConversion"/>
  </si>
  <si>
    <t>1 : 0</t>
    <phoneticPr fontId="3" type="noConversion"/>
  </si>
  <si>
    <t>2 : 2</t>
    <phoneticPr fontId="3" type="noConversion"/>
  </si>
  <si>
    <t>Rescheduled to 23/07/2017</t>
    <phoneticPr fontId="3" type="noConversion"/>
  </si>
  <si>
    <t>Rescheduled to 29/07/2017</t>
    <phoneticPr fontId="3" type="noConversion"/>
  </si>
  <si>
    <t>3 : 1</t>
    <phoneticPr fontId="3" type="noConversion"/>
  </si>
  <si>
    <t>1 : 3</t>
    <phoneticPr fontId="3" type="noConversion"/>
  </si>
  <si>
    <t>2 : 1</t>
    <phoneticPr fontId="3" type="noConversion"/>
  </si>
  <si>
    <t>WYHK 78-82&amp;85
WYHK 80’s B team</t>
    <phoneticPr fontId="3" type="noConversion"/>
  </si>
  <si>
    <t>YU, Bosley (15+)</t>
    <phoneticPr fontId="3" type="noConversion"/>
  </si>
  <si>
    <t>v</t>
    <phoneticPr fontId="3" type="noConversion"/>
  </si>
  <si>
    <t>CHU Wing Fai, Danny (76)</t>
    <phoneticPr fontId="3" type="noConversion"/>
  </si>
  <si>
    <t>S - League</t>
    <phoneticPr fontId="3" type="noConversion"/>
  </si>
  <si>
    <t>12:45 - 1:40 pm</t>
    <phoneticPr fontId="3" type="noConversion"/>
  </si>
  <si>
    <t>0 : 2</t>
    <phoneticPr fontId="3" type="noConversion"/>
  </si>
  <si>
    <t>1:45 - 2:40 pm</t>
    <phoneticPr fontId="3" type="noConversion"/>
  </si>
  <si>
    <t>0 : 4</t>
    <phoneticPr fontId="3" type="noConversion"/>
  </si>
  <si>
    <t>2:45 - 3:40 pm</t>
    <phoneticPr fontId="3" type="noConversion"/>
  </si>
  <si>
    <t>2 : 0</t>
    <phoneticPr fontId="3" type="noConversion"/>
  </si>
  <si>
    <t>A - League</t>
    <phoneticPr fontId="3" type="noConversion"/>
  </si>
  <si>
    <t>1 : 4</t>
    <phoneticPr fontId="3" type="noConversion"/>
  </si>
  <si>
    <t>1 : 1</t>
    <phoneticPr fontId="3" type="noConversion"/>
  </si>
  <si>
    <t>B - League</t>
    <phoneticPr fontId="3" type="noConversion"/>
  </si>
  <si>
    <t>0 : 3</t>
    <phoneticPr fontId="3" type="noConversion"/>
  </si>
  <si>
    <t>1 : 0</t>
    <phoneticPr fontId="3" type="noConversion"/>
  </si>
  <si>
    <t>Tai Choi Logistics
What Team Fun</t>
    <phoneticPr fontId="3" type="noConversion"/>
  </si>
  <si>
    <t>0 : 1</t>
    <phoneticPr fontId="3" type="noConversion"/>
  </si>
  <si>
    <t>2 : 3</t>
    <phoneticPr fontId="3" type="noConversion"/>
  </si>
  <si>
    <t>v</t>
    <phoneticPr fontId="3" type="noConversion"/>
  </si>
  <si>
    <t>B - League</t>
    <phoneticPr fontId="3" type="noConversion"/>
  </si>
  <si>
    <t>1 : 1</t>
    <phoneticPr fontId="3" type="noConversion"/>
  </si>
  <si>
    <t>0 : 1</t>
    <phoneticPr fontId="3" type="noConversion"/>
  </si>
  <si>
    <t>0 : 7</t>
    <phoneticPr fontId="3" type="noConversion"/>
  </si>
  <si>
    <t>S - League</t>
    <phoneticPr fontId="3" type="noConversion"/>
  </si>
  <si>
    <t>12:45 - 1:40 pm</t>
    <phoneticPr fontId="3" type="noConversion"/>
  </si>
  <si>
    <t>1:45 - 2:40 pm</t>
    <phoneticPr fontId="3" type="noConversion"/>
  </si>
  <si>
    <t>2:45 - 3:40 pm</t>
    <phoneticPr fontId="3" type="noConversion"/>
  </si>
  <si>
    <t>Da Da Dui vs WYK Class 84-85</t>
    <phoneticPr fontId="3" type="noConversion"/>
  </si>
  <si>
    <t>1 : 0</t>
    <phoneticPr fontId="3" type="noConversion"/>
  </si>
  <si>
    <t>v</t>
    <phoneticPr fontId="3" type="noConversion"/>
  </si>
  <si>
    <t>A - League</t>
    <phoneticPr fontId="3" type="noConversion"/>
  </si>
  <si>
    <t>2 : 0</t>
    <phoneticPr fontId="3" type="noConversion"/>
  </si>
  <si>
    <t>0 : 2</t>
    <phoneticPr fontId="3" type="noConversion"/>
  </si>
  <si>
    <t>1 : 0</t>
    <phoneticPr fontId="3" type="noConversion"/>
  </si>
  <si>
    <t>B - League</t>
    <phoneticPr fontId="3" type="noConversion"/>
  </si>
  <si>
    <t>12:45 - 1:40 pm</t>
    <phoneticPr fontId="3" type="noConversion"/>
  </si>
  <si>
    <t>3 : 0</t>
    <phoneticPr fontId="3" type="noConversion"/>
  </si>
  <si>
    <t>1:45 - 2:40 pm</t>
    <phoneticPr fontId="3" type="noConversion"/>
  </si>
  <si>
    <t>2:45 - 3:40 pm</t>
    <phoneticPr fontId="3" type="noConversion"/>
  </si>
  <si>
    <t>2 : 2</t>
    <phoneticPr fontId="3" type="noConversion"/>
  </si>
  <si>
    <t>v</t>
    <phoneticPr fontId="3" type="noConversion"/>
  </si>
  <si>
    <t>S - League</t>
    <phoneticPr fontId="3" type="noConversion"/>
  </si>
  <si>
    <t>2 : 5</t>
    <phoneticPr fontId="3" type="noConversion"/>
  </si>
  <si>
    <t>1 : 1</t>
    <phoneticPr fontId="3" type="noConversion"/>
  </si>
  <si>
    <t>1 : 0</t>
    <phoneticPr fontId="3" type="noConversion"/>
  </si>
  <si>
    <t>A - League</t>
    <phoneticPr fontId="3" type="noConversion"/>
  </si>
  <si>
    <t>12:45 - 1:40 pm</t>
    <phoneticPr fontId="3" type="noConversion"/>
  </si>
  <si>
    <t>0 : 0</t>
    <phoneticPr fontId="3" type="noConversion"/>
  </si>
  <si>
    <t>1:45 - 2:40 pm</t>
    <phoneticPr fontId="3" type="noConversion"/>
  </si>
  <si>
    <t>0 : 1</t>
    <phoneticPr fontId="3" type="noConversion"/>
  </si>
  <si>
    <t>2:45 - 3:40 pm</t>
    <phoneticPr fontId="3" type="noConversion"/>
  </si>
  <si>
    <t>2 : 0</t>
    <phoneticPr fontId="3" type="noConversion"/>
  </si>
  <si>
    <t>v</t>
    <phoneticPr fontId="3" type="noConversion"/>
  </si>
  <si>
    <t>B - League</t>
    <phoneticPr fontId="3" type="noConversion"/>
  </si>
  <si>
    <t>0 : 2</t>
    <phoneticPr fontId="3" type="noConversion"/>
  </si>
  <si>
    <t>0 : 4</t>
    <phoneticPr fontId="3" type="noConversion"/>
  </si>
  <si>
    <t>2 : 0</t>
    <phoneticPr fontId="3" type="noConversion"/>
  </si>
  <si>
    <t>S - League</t>
    <phoneticPr fontId="3" type="noConversion"/>
  </si>
  <si>
    <t>12:45 - 1:40 pm</t>
    <phoneticPr fontId="3" type="noConversion"/>
  </si>
  <si>
    <t>0 : 1</t>
    <phoneticPr fontId="3" type="noConversion"/>
  </si>
  <si>
    <t>1:45 - 2:40 pm</t>
    <phoneticPr fontId="3" type="noConversion"/>
  </si>
  <si>
    <t>0 : 0</t>
    <phoneticPr fontId="3" type="noConversion"/>
  </si>
  <si>
    <t>2:45 - 3:40 pm</t>
    <phoneticPr fontId="3" type="noConversion"/>
  </si>
  <si>
    <t>0 : 3</t>
    <phoneticPr fontId="3" type="noConversion"/>
  </si>
  <si>
    <t>Supervisor</t>
    <phoneticPr fontId="3" type="noConversion"/>
  </si>
  <si>
    <t>Absent as</t>
    <phoneticPr fontId="3" type="noConversion"/>
  </si>
  <si>
    <t>A - League</t>
    <phoneticPr fontId="3" type="noConversion"/>
  </si>
  <si>
    <t>1 : 1</t>
    <phoneticPr fontId="3" type="noConversion"/>
  </si>
  <si>
    <t>3 : 1</t>
    <phoneticPr fontId="3" type="noConversion"/>
  </si>
  <si>
    <t>3 : 0</t>
    <phoneticPr fontId="3" type="noConversion"/>
  </si>
  <si>
    <t>B - League</t>
    <phoneticPr fontId="3" type="noConversion"/>
  </si>
  <si>
    <t>12:45 - 1:40 pm</t>
    <phoneticPr fontId="3" type="noConversion"/>
  </si>
  <si>
    <t>1 : 2</t>
    <phoneticPr fontId="3" type="noConversion"/>
  </si>
  <si>
    <t>1:45 - 2:40 pm</t>
    <phoneticPr fontId="3" type="noConversion"/>
  </si>
  <si>
    <t>0 : 1</t>
    <phoneticPr fontId="3" type="noConversion"/>
  </si>
  <si>
    <t>2:45 - 3:40 pm</t>
    <phoneticPr fontId="3" type="noConversion"/>
  </si>
  <si>
    <t>2 : 0</t>
    <phoneticPr fontId="3" type="noConversion"/>
  </si>
  <si>
    <t>S - League</t>
    <phoneticPr fontId="3" type="noConversion"/>
  </si>
  <si>
    <t>0 : 3</t>
    <phoneticPr fontId="3" type="noConversion"/>
  </si>
  <si>
    <t>1 : 0</t>
    <phoneticPr fontId="3" type="noConversion"/>
  </si>
  <si>
    <t>2 : 1</t>
    <phoneticPr fontId="3" type="noConversion"/>
  </si>
  <si>
    <t>v</t>
    <phoneticPr fontId="3" type="noConversion"/>
  </si>
  <si>
    <t>v</t>
    <phoneticPr fontId="3" type="noConversion"/>
  </si>
  <si>
    <t>Rescheduled due to bad weather</t>
    <phoneticPr fontId="3" type="noConversion"/>
  </si>
  <si>
    <t>B - League</t>
    <phoneticPr fontId="3" type="noConversion"/>
  </si>
  <si>
    <t>2 : 0</t>
    <phoneticPr fontId="3" type="noConversion"/>
  </si>
  <si>
    <t>0 : 0</t>
    <phoneticPr fontId="3" type="noConversion"/>
  </si>
  <si>
    <t>1 : 3</t>
    <phoneticPr fontId="3" type="noConversion"/>
  </si>
  <si>
    <t>S - League</t>
    <phoneticPr fontId="3" type="noConversion"/>
  </si>
  <si>
    <t>12:45 - 1:40 pm</t>
    <phoneticPr fontId="3" type="noConversion"/>
  </si>
  <si>
    <t>1 : 1</t>
    <phoneticPr fontId="3" type="noConversion"/>
  </si>
  <si>
    <t>1:45 - 2:40 pm</t>
    <phoneticPr fontId="3" type="noConversion"/>
  </si>
  <si>
    <t>3 : 3</t>
    <phoneticPr fontId="3" type="noConversion"/>
  </si>
  <si>
    <t>2:45 - 3:40 pm</t>
    <phoneticPr fontId="3" type="noConversion"/>
  </si>
  <si>
    <t>0 : 8</t>
    <phoneticPr fontId="3" type="noConversion"/>
  </si>
  <si>
    <t>A - League</t>
    <phoneticPr fontId="3" type="noConversion"/>
  </si>
  <si>
    <t>5 : 2</t>
    <phoneticPr fontId="3" type="noConversion"/>
  </si>
  <si>
    <t>4 : 1</t>
    <phoneticPr fontId="3" type="noConversion"/>
  </si>
  <si>
    <t>2 : 1</t>
    <phoneticPr fontId="3" type="noConversion"/>
  </si>
  <si>
    <t>0 : 1</t>
    <phoneticPr fontId="3" type="noConversion"/>
  </si>
  <si>
    <t>1 : 2</t>
    <phoneticPr fontId="3" type="noConversion"/>
  </si>
  <si>
    <t>v</t>
    <phoneticPr fontId="3" type="noConversion"/>
  </si>
  <si>
    <t>2 : 2</t>
    <phoneticPr fontId="3" type="noConversion"/>
  </si>
  <si>
    <t>0 : 1</t>
    <phoneticPr fontId="3" type="noConversion"/>
  </si>
  <si>
    <t>1 : 0</t>
    <phoneticPr fontId="3" type="noConversion"/>
  </si>
  <si>
    <t>2 : 3</t>
    <phoneticPr fontId="3" type="noConversion"/>
  </si>
  <si>
    <t>A - League</t>
    <phoneticPr fontId="3" type="noConversion"/>
  </si>
  <si>
    <t>12:45 - 1:40 pm</t>
    <phoneticPr fontId="3" type="noConversion"/>
  </si>
  <si>
    <t>2 : 1</t>
    <phoneticPr fontId="3" type="noConversion"/>
  </si>
  <si>
    <t>1:45 - 2:40 pm</t>
    <phoneticPr fontId="3" type="noConversion"/>
  </si>
  <si>
    <t>0 : 2</t>
    <phoneticPr fontId="3" type="noConversion"/>
  </si>
  <si>
    <t>2:45 - 3:40 pm</t>
    <phoneticPr fontId="3" type="noConversion"/>
  </si>
  <si>
    <t>1 : 4</t>
    <phoneticPr fontId="3" type="noConversion"/>
  </si>
  <si>
    <t>v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</si>
</sst>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4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Arial"/>
      <family val="2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  <font>
      <b/>
      <sz val="12"/>
      <name val="新細明體"/>
      <family val="1"/>
      <charset val="136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2"/>
      <color indexed="12"/>
      <name val="Arial Narrow"/>
      <family val="2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0" tint="-0.249977111117893"/>
      <name val="Arial"/>
      <family val="2"/>
    </font>
    <font>
      <sz val="12"/>
      <color theme="0" tint="-0.249977111117893"/>
      <name val="新細明體"/>
      <family val="1"/>
      <charset val="136"/>
    </font>
    <font>
      <b/>
      <sz val="9"/>
      <color indexed="81"/>
      <name val="Tahoma"/>
      <family val="2"/>
    </font>
    <font>
      <sz val="12"/>
      <color theme="0" tint="-0.1499984740745262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13" fillId="3" borderId="0" applyNumberFormat="0" applyBorder="0" applyAlignment="0" applyProtection="0"/>
    <xf numFmtId="0" fontId="17" fillId="20" borderId="1" applyNumberFormat="0" applyAlignment="0" applyProtection="0"/>
    <xf numFmtId="0" fontId="19" fillId="21" borderId="2" applyNumberFormat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7" borderId="1" applyNumberFormat="0" applyAlignment="0" applyProtection="0"/>
    <xf numFmtId="0" fontId="18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73">
    <xf numFmtId="0" fontId="0" fillId="0" borderId="0" xfId="0">
      <alignment vertical="center"/>
    </xf>
    <xf numFmtId="0" fontId="6" fillId="24" borderId="0" xfId="0" applyFont="1" applyFill="1" applyAlignment="1">
      <alignment vertical="top"/>
    </xf>
    <xf numFmtId="0" fontId="5" fillId="24" borderId="0" xfId="0" applyFont="1" applyFill="1" applyAlignment="1">
      <alignment vertical="top"/>
    </xf>
    <xf numFmtId="0" fontId="5" fillId="25" borderId="10" xfId="0" applyFont="1" applyFill="1" applyBorder="1" applyAlignment="1">
      <alignment horizontal="center" vertical="top"/>
    </xf>
    <xf numFmtId="0" fontId="6" fillId="25" borderId="11" xfId="0" applyFont="1" applyFill="1" applyBorder="1" applyAlignment="1">
      <alignment horizontal="center" vertical="top"/>
    </xf>
    <xf numFmtId="0" fontId="5" fillId="24" borderId="12" xfId="0" applyFont="1" applyFill="1" applyBorder="1" applyAlignment="1">
      <alignment horizontal="center" vertical="top"/>
    </xf>
    <xf numFmtId="0" fontId="5" fillId="24" borderId="12" xfId="46" applyFont="1" applyFill="1" applyBorder="1" applyAlignment="1">
      <alignment horizontal="center" vertical="top"/>
    </xf>
    <xf numFmtId="0" fontId="5" fillId="24" borderId="13" xfId="46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24" borderId="10" xfId="0" applyNumberFormat="1" applyFont="1" applyFill="1" applyBorder="1" applyAlignment="1">
      <alignment horizontal="right" vertical="top"/>
    </xf>
    <xf numFmtId="176" fontId="5" fillId="24" borderId="11" xfId="0" applyNumberFormat="1" applyFont="1" applyFill="1" applyBorder="1" applyAlignment="1">
      <alignment horizontal="right" vertical="top"/>
    </xf>
    <xf numFmtId="0" fontId="6" fillId="25" borderId="14" xfId="0" applyFont="1" applyFill="1" applyBorder="1" applyAlignment="1">
      <alignment horizontal="center" vertical="top"/>
    </xf>
    <xf numFmtId="0" fontId="6" fillId="24" borderId="15" xfId="0" applyFont="1" applyFill="1" applyBorder="1" applyAlignment="1">
      <alignment vertical="top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Protection="1">
      <alignment vertical="center"/>
      <protection locked="0"/>
    </xf>
    <xf numFmtId="0" fontId="25" fillId="0" borderId="0" xfId="0" applyFont="1" applyFill="1" applyProtection="1">
      <alignment vertical="center"/>
      <protection locked="0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Protection="1">
      <alignment vertical="center"/>
      <protection locked="0"/>
    </xf>
    <xf numFmtId="0" fontId="25" fillId="26" borderId="0" xfId="0" applyFont="1" applyFill="1">
      <alignment vertical="center"/>
    </xf>
    <xf numFmtId="0" fontId="25" fillId="27" borderId="0" xfId="0" applyFont="1" applyFill="1">
      <alignment vertical="center"/>
    </xf>
    <xf numFmtId="0" fontId="25" fillId="0" borderId="16" xfId="0" applyFont="1" applyBorder="1">
      <alignment vertical="center"/>
    </xf>
    <xf numFmtId="49" fontId="25" fillId="0" borderId="0" xfId="0" applyNumberFormat="1" applyFont="1" applyFill="1" applyAlignment="1">
      <alignment horizontal="left" vertical="center"/>
    </xf>
    <xf numFmtId="0" fontId="25" fillId="0" borderId="0" xfId="0" applyFont="1" applyFill="1" applyBorder="1">
      <alignment vertical="center"/>
    </xf>
    <xf numFmtId="41" fontId="5" fillId="24" borderId="11" xfId="0" applyNumberFormat="1" applyFont="1" applyFill="1" applyBorder="1" applyAlignment="1" applyProtection="1">
      <alignment horizontal="right" vertical="top"/>
      <protection locked="0"/>
    </xf>
    <xf numFmtId="41" fontId="5" fillId="24" borderId="0" xfId="0" applyNumberFormat="1" applyFont="1" applyFill="1" applyAlignment="1">
      <alignment vertical="top"/>
    </xf>
    <xf numFmtId="0" fontId="26" fillId="24" borderId="0" xfId="0" applyFont="1" applyFill="1">
      <alignment vertical="center"/>
    </xf>
    <xf numFmtId="0" fontId="27" fillId="24" borderId="0" xfId="0" applyFont="1" applyFill="1">
      <alignment vertical="center"/>
    </xf>
    <xf numFmtId="0" fontId="27" fillId="24" borderId="0" xfId="0" applyFont="1" applyFill="1" applyAlignment="1">
      <alignment horizontal="center" vertical="center"/>
    </xf>
    <xf numFmtId="15" fontId="26" fillId="24" borderId="17" xfId="0" applyNumberFormat="1" applyFont="1" applyFill="1" applyBorder="1">
      <alignment vertical="center"/>
    </xf>
    <xf numFmtId="0" fontId="28" fillId="25" borderId="11" xfId="0" applyFont="1" applyFill="1" applyBorder="1">
      <alignment vertical="center"/>
    </xf>
    <xf numFmtId="0" fontId="28" fillId="25" borderId="10" xfId="0" applyFont="1" applyFill="1" applyBorder="1">
      <alignment vertical="center"/>
    </xf>
    <xf numFmtId="0" fontId="28" fillId="25" borderId="10" xfId="0" applyFont="1" applyFill="1" applyBorder="1" applyAlignment="1">
      <alignment horizontal="center" vertical="center"/>
    </xf>
    <xf numFmtId="0" fontId="27" fillId="24" borderId="14" xfId="0" applyFont="1" applyFill="1" applyBorder="1">
      <alignment vertical="center"/>
    </xf>
    <xf numFmtId="0" fontId="27" fillId="24" borderId="0" xfId="0" quotePrefix="1" applyFont="1" applyFill="1">
      <alignment vertical="center"/>
    </xf>
    <xf numFmtId="0" fontId="29" fillId="24" borderId="0" xfId="47" applyFont="1" applyFill="1" applyAlignment="1" applyProtection="1">
      <alignment vertical="center"/>
    </xf>
    <xf numFmtId="0" fontId="27" fillId="24" borderId="14" xfId="0" applyFont="1" applyFill="1" applyBorder="1" applyAlignment="1">
      <alignment horizontal="left" vertical="center"/>
    </xf>
    <xf numFmtId="0" fontId="5" fillId="24" borderId="0" xfId="0" applyFont="1" applyFill="1" applyAlignment="1">
      <alignment horizontal="center" vertical="top"/>
    </xf>
    <xf numFmtId="0" fontId="5" fillId="24" borderId="0" xfId="0" applyFont="1" applyFill="1" applyAlignment="1">
      <alignment vertical="top" wrapText="1"/>
    </xf>
    <xf numFmtId="0" fontId="25" fillId="0" borderId="0" xfId="0" applyFont="1" applyBorder="1">
      <alignment vertical="center"/>
    </xf>
    <xf numFmtId="176" fontId="25" fillId="0" borderId="0" xfId="0" applyNumberFormat="1" applyFont="1">
      <alignment vertical="center"/>
    </xf>
    <xf numFmtId="176" fontId="25" fillId="0" borderId="0" xfId="0" applyNumberFormat="1" applyFont="1" applyFill="1" applyBorder="1" applyProtection="1">
      <alignment vertical="center"/>
      <protection locked="0"/>
    </xf>
    <xf numFmtId="176" fontId="27" fillId="24" borderId="14" xfId="0" applyNumberFormat="1" applyFont="1" applyFill="1" applyBorder="1">
      <alignment vertical="center"/>
    </xf>
    <xf numFmtId="0" fontId="31" fillId="0" borderId="0" xfId="0" applyFont="1" applyFill="1" applyAlignment="1">
      <alignment vertical="top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176" fontId="25" fillId="0" borderId="0" xfId="0" applyNumberFormat="1" applyFont="1" applyFill="1" applyBorder="1">
      <alignment vertical="center"/>
    </xf>
    <xf numFmtId="0" fontId="5" fillId="25" borderId="18" xfId="0" applyFont="1" applyFill="1" applyBorder="1" applyAlignment="1">
      <alignment horizontal="left" vertical="top"/>
    </xf>
    <xf numFmtId="0" fontId="0" fillId="29" borderId="18" xfId="0" applyFill="1" applyBorder="1" applyAlignment="1">
      <alignment vertical="top"/>
    </xf>
    <xf numFmtId="0" fontId="0" fillId="29" borderId="10" xfId="0" applyFill="1" applyBorder="1" applyAlignment="1">
      <alignment vertical="top"/>
    </xf>
    <xf numFmtId="0" fontId="32" fillId="0" borderId="11" xfId="0" applyFont="1" applyFill="1" applyBorder="1" applyAlignment="1">
      <alignment horizontal="center" vertical="center"/>
    </xf>
    <xf numFmtId="20" fontId="32" fillId="0" borderId="11" xfId="0" applyNumberFormat="1" applyFont="1" applyFill="1" applyBorder="1" applyAlignment="1">
      <alignment horizontal="center" vertical="center"/>
    </xf>
    <xf numFmtId="0" fontId="33" fillId="0" borderId="0" xfId="45" applyFont="1" applyFill="1">
      <alignment vertical="center"/>
    </xf>
    <xf numFmtId="0" fontId="33" fillId="0" borderId="0" xfId="45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20" fontId="32" fillId="0" borderId="11" xfId="0" quotePrefix="1" applyNumberFormat="1" applyFont="1" applyFill="1" applyBorder="1" applyAlignment="1">
      <alignment horizontal="center" vertical="center"/>
    </xf>
    <xf numFmtId="0" fontId="32" fillId="0" borderId="11" xfId="42" applyFont="1" applyFill="1" applyBorder="1" applyAlignment="1">
      <alignment horizontal="center" vertical="center"/>
    </xf>
    <xf numFmtId="0" fontId="31" fillId="0" borderId="0" xfId="48" applyFont="1" applyFill="1" applyAlignment="1">
      <alignment vertical="top"/>
    </xf>
    <xf numFmtId="0" fontId="32" fillId="0" borderId="0" xfId="48" applyFont="1" applyFill="1" applyAlignment="1">
      <alignment vertical="top"/>
    </xf>
    <xf numFmtId="0" fontId="1" fillId="0" borderId="0" xfId="48">
      <alignment vertical="center"/>
    </xf>
    <xf numFmtId="0" fontId="31" fillId="0" borderId="15" xfId="48" applyFont="1" applyFill="1" applyBorder="1" applyAlignment="1">
      <alignment vertical="top"/>
    </xf>
    <xf numFmtId="0" fontId="32" fillId="0" borderId="10" xfId="48" applyFont="1" applyFill="1" applyBorder="1" applyAlignment="1">
      <alignment horizontal="center" vertical="top"/>
    </xf>
    <xf numFmtId="0" fontId="31" fillId="0" borderId="11" xfId="48" applyFont="1" applyFill="1" applyBorder="1" applyAlignment="1">
      <alignment horizontal="center" vertical="top"/>
    </xf>
    <xf numFmtId="0" fontId="31" fillId="0" borderId="0" xfId="48" applyFont="1" applyFill="1" applyBorder="1" applyAlignment="1">
      <alignment horizontal="center" vertical="top"/>
    </xf>
    <xf numFmtId="0" fontId="31" fillId="0" borderId="11" xfId="48" applyFont="1" applyFill="1" applyBorder="1" applyAlignment="1">
      <alignment horizontal="center" vertical="top" wrapText="1"/>
    </xf>
    <xf numFmtId="0" fontId="32" fillId="0" borderId="0" xfId="48" applyFont="1" applyFill="1" applyAlignment="1">
      <alignment vertical="top" wrapText="1"/>
    </xf>
    <xf numFmtId="0" fontId="32" fillId="30" borderId="18" xfId="48" applyFont="1" applyFill="1" applyBorder="1" applyAlignment="1">
      <alignment horizontal="left" vertical="top"/>
    </xf>
    <xf numFmtId="0" fontId="35" fillId="30" borderId="18" xfId="48" applyFont="1" applyFill="1" applyBorder="1" applyAlignment="1">
      <alignment vertical="top"/>
    </xf>
    <xf numFmtId="0" fontId="35" fillId="30" borderId="0" xfId="48" applyFont="1" applyFill="1" applyBorder="1" applyAlignment="1">
      <alignment vertical="top"/>
    </xf>
    <xf numFmtId="0" fontId="35" fillId="30" borderId="14" xfId="48" applyFont="1" applyFill="1" applyBorder="1" applyAlignment="1">
      <alignment vertical="top"/>
    </xf>
    <xf numFmtId="0" fontId="5" fillId="24" borderId="12" xfId="48" applyFont="1" applyFill="1" applyBorder="1" applyAlignment="1">
      <alignment horizontal="center" vertical="top"/>
    </xf>
    <xf numFmtId="16" fontId="32" fillId="0" borderId="10" xfId="43" applyNumberFormat="1" applyFont="1" applyFill="1" applyBorder="1" applyAlignment="1">
      <alignment horizontal="right" vertical="top"/>
    </xf>
    <xf numFmtId="16" fontId="32" fillId="0" borderId="10" xfId="48" applyNumberFormat="1" applyFont="1" applyFill="1" applyBorder="1" applyAlignment="1">
      <alignment horizontal="center" vertical="top"/>
    </xf>
    <xf numFmtId="16" fontId="32" fillId="0" borderId="0" xfId="48" applyNumberFormat="1" applyFont="1" applyFill="1" applyBorder="1" applyAlignment="1">
      <alignment horizontal="right" vertical="top"/>
    </xf>
    <xf numFmtId="16" fontId="32" fillId="0" borderId="11" xfId="48" applyNumberFormat="1" applyFont="1" applyFill="1" applyBorder="1" applyAlignment="1">
      <alignment horizontal="right" vertical="top"/>
    </xf>
    <xf numFmtId="0" fontId="35" fillId="30" borderId="11" xfId="48" applyFont="1" applyFill="1" applyBorder="1" applyAlignment="1">
      <alignment vertical="top"/>
    </xf>
    <xf numFmtId="41" fontId="32" fillId="0" borderId="11" xfId="48" applyNumberFormat="1" applyFont="1" applyFill="1" applyBorder="1" applyAlignment="1" applyProtection="1">
      <alignment horizontal="right" vertical="top"/>
      <protection locked="0"/>
    </xf>
    <xf numFmtId="16" fontId="37" fillId="0" borderId="10" xfId="43" applyNumberFormat="1" applyFont="1" applyFill="1" applyBorder="1" applyAlignment="1">
      <alignment horizontal="right" vertical="top"/>
    </xf>
    <xf numFmtId="0" fontId="38" fillId="30" borderId="18" xfId="48" applyFont="1" applyFill="1" applyBorder="1" applyAlignment="1">
      <alignment vertical="top"/>
    </xf>
    <xf numFmtId="16" fontId="37" fillId="0" borderId="11" xfId="48" applyNumberFormat="1" applyFont="1" applyFill="1" applyBorder="1" applyAlignment="1">
      <alignment horizontal="right" vertical="top"/>
    </xf>
    <xf numFmtId="0" fontId="38" fillId="30" borderId="11" xfId="48" applyFont="1" applyFill="1" applyBorder="1" applyAlignment="1">
      <alignment vertical="top"/>
    </xf>
    <xf numFmtId="0" fontId="31" fillId="0" borderId="10" xfId="0" applyFont="1" applyBorder="1" applyAlignment="1">
      <alignment horizontal="center" vertical="center"/>
    </xf>
    <xf numFmtId="0" fontId="33" fillId="0" borderId="0" xfId="45" applyFont="1" applyFill="1" applyBorder="1">
      <alignment vertical="center"/>
    </xf>
    <xf numFmtId="0" fontId="5" fillId="24" borderId="23" xfId="0" applyFont="1" applyFill="1" applyBorder="1" applyAlignment="1">
      <alignment vertical="top"/>
    </xf>
    <xf numFmtId="0" fontId="6" fillId="24" borderId="11" xfId="0" applyFont="1" applyFill="1" applyBorder="1" applyAlignment="1">
      <alignment horizontal="center" vertical="top"/>
    </xf>
    <xf numFmtId="0" fontId="31" fillId="0" borderId="0" xfId="0" applyFont="1" applyFill="1" applyAlignment="1">
      <alignment horizontal="center" vertical="center"/>
    </xf>
    <xf numFmtId="0" fontId="32" fillId="32" borderId="11" xfId="0" applyFont="1" applyFill="1" applyBorder="1" applyAlignment="1">
      <alignment horizontal="center" vertical="center"/>
    </xf>
    <xf numFmtId="0" fontId="32" fillId="32" borderId="11" xfId="42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176" fontId="25" fillId="33" borderId="0" xfId="0" applyNumberFormat="1" applyFont="1" applyFill="1" applyBorder="1" applyProtection="1">
      <alignment vertical="center"/>
      <protection locked="0"/>
    </xf>
    <xf numFmtId="176" fontId="25" fillId="34" borderId="0" xfId="0" applyNumberFormat="1" applyFont="1" applyFill="1" applyBorder="1" applyProtection="1">
      <alignment vertical="center"/>
      <protection locked="0"/>
    </xf>
    <xf numFmtId="0" fontId="37" fillId="0" borderId="0" xfId="0" applyFont="1" applyFill="1" applyAlignment="1">
      <alignment horizontal="center" vertical="center"/>
    </xf>
    <xf numFmtId="0" fontId="37" fillId="0" borderId="0" xfId="0" quotePrefix="1" applyFont="1" applyFill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32" borderId="11" xfId="0" applyFont="1" applyFill="1" applyBorder="1" applyAlignment="1">
      <alignment horizontal="center" vertical="center"/>
    </xf>
    <xf numFmtId="20" fontId="37" fillId="0" borderId="11" xfId="0" quotePrefix="1" applyNumberFormat="1" applyFont="1" applyFill="1" applyBorder="1" applyAlignment="1">
      <alignment horizontal="center" vertical="center"/>
    </xf>
    <xf numFmtId="20" fontId="37" fillId="0" borderId="11" xfId="0" applyNumberFormat="1" applyFont="1" applyFill="1" applyBorder="1" applyAlignment="1">
      <alignment horizontal="center" vertical="center"/>
    </xf>
    <xf numFmtId="0" fontId="37" fillId="32" borderId="11" xfId="42" applyFont="1" applyFill="1" applyBorder="1" applyAlignment="1">
      <alignment horizontal="center" vertical="center"/>
    </xf>
    <xf numFmtId="0" fontId="37" fillId="0" borderId="11" xfId="42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32" borderId="11" xfId="42" applyFont="1" applyFill="1" applyBorder="1" applyAlignment="1">
      <alignment horizontal="center" vertical="center"/>
    </xf>
    <xf numFmtId="0" fontId="40" fillId="32" borderId="11" xfId="0" applyFont="1" applyFill="1" applyBorder="1" applyAlignment="1">
      <alignment horizontal="center" vertical="center"/>
    </xf>
    <xf numFmtId="0" fontId="40" fillId="0" borderId="11" xfId="42" applyFont="1" applyFill="1" applyBorder="1" applyAlignment="1">
      <alignment horizontal="center" vertical="center"/>
    </xf>
    <xf numFmtId="20" fontId="40" fillId="0" borderId="11" xfId="0" quotePrefix="1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20" fontId="40" fillId="0" borderId="11" xfId="0" applyNumberFormat="1" applyFont="1" applyFill="1" applyBorder="1" applyAlignment="1">
      <alignment horizontal="center" vertical="center"/>
    </xf>
    <xf numFmtId="0" fontId="40" fillId="0" borderId="11" xfId="42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4" fontId="5" fillId="24" borderId="0" xfId="0" applyNumberFormat="1" applyFont="1" applyFill="1" applyAlignment="1">
      <alignment vertical="top"/>
    </xf>
    <xf numFmtId="0" fontId="5" fillId="29" borderId="22" xfId="0" applyFont="1" applyFill="1" applyBorder="1" applyAlignment="1">
      <alignment horizontal="center" vertical="top" wrapText="1"/>
    </xf>
    <xf numFmtId="0" fontId="5" fillId="29" borderId="14" xfId="0" applyFont="1" applyFill="1" applyBorder="1" applyAlignment="1">
      <alignment horizontal="center" vertical="top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 applyProtection="1">
      <protection locked="0"/>
    </xf>
    <xf numFmtId="176" fontId="25" fillId="33" borderId="0" xfId="0" applyNumberFormat="1" applyFont="1" applyFill="1" applyBorder="1" applyAlignment="1" applyProtection="1">
      <protection locked="0"/>
    </xf>
    <xf numFmtId="15" fontId="6" fillId="24" borderId="23" xfId="0" applyNumberFormat="1" applyFont="1" applyFill="1" applyBorder="1" applyAlignment="1">
      <alignment vertical="top"/>
    </xf>
    <xf numFmtId="15" fontId="7" fillId="0" borderId="24" xfId="0" applyNumberFormat="1" applyFont="1" applyBorder="1" applyAlignment="1">
      <alignment vertical="top"/>
    </xf>
    <xf numFmtId="20" fontId="32" fillId="0" borderId="22" xfId="0" applyNumberFormat="1" applyFont="1" applyFill="1" applyBorder="1" applyAlignment="1">
      <alignment horizontal="center" vertical="center" wrapText="1"/>
    </xf>
    <xf numFmtId="20" fontId="32" fillId="0" borderId="19" xfId="0" quotePrefix="1" applyNumberFormat="1" applyFont="1" applyFill="1" applyBorder="1" applyAlignment="1">
      <alignment horizontal="center" vertical="center" wrapText="1"/>
    </xf>
    <xf numFmtId="20" fontId="32" fillId="0" borderId="14" xfId="0" quotePrefix="1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16" fontId="32" fillId="31" borderId="11" xfId="0" applyNumberFormat="1" applyFont="1" applyFill="1" applyBorder="1" applyAlignment="1">
      <alignment horizontal="center" vertical="center"/>
    </xf>
    <xf numFmtId="16" fontId="32" fillId="0" borderId="11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16" fontId="32" fillId="0" borderId="22" xfId="0" applyNumberFormat="1" applyFont="1" applyFill="1" applyBorder="1" applyAlignment="1">
      <alignment horizontal="center" vertical="center"/>
    </xf>
    <xf numFmtId="16" fontId="32" fillId="0" borderId="19" xfId="0" applyNumberFormat="1" applyFont="1" applyFill="1" applyBorder="1" applyAlignment="1">
      <alignment horizontal="center" vertical="center"/>
    </xf>
    <xf numFmtId="16" fontId="32" fillId="0" borderId="14" xfId="0" applyNumberFormat="1" applyFont="1" applyFill="1" applyBorder="1" applyAlignment="1">
      <alignment horizontal="center" vertical="center"/>
    </xf>
    <xf numFmtId="0" fontId="32" fillId="31" borderId="11" xfId="0" applyFont="1" applyFill="1" applyBorder="1" applyAlignment="1">
      <alignment horizontal="center" vertical="center"/>
    </xf>
    <xf numFmtId="16" fontId="32" fillId="31" borderId="22" xfId="0" applyNumberFormat="1" applyFont="1" applyFill="1" applyBorder="1" applyAlignment="1">
      <alignment horizontal="center" vertical="center"/>
    </xf>
    <xf numFmtId="16" fontId="32" fillId="31" borderId="19" xfId="0" applyNumberFormat="1" applyFont="1" applyFill="1" applyBorder="1" applyAlignment="1">
      <alignment horizontal="center" vertical="center"/>
    </xf>
    <xf numFmtId="16" fontId="32" fillId="31" borderId="14" xfId="0" applyNumberFormat="1" applyFont="1" applyFill="1" applyBorder="1" applyAlignment="1">
      <alignment horizontal="center" vertical="center"/>
    </xf>
    <xf numFmtId="16" fontId="37" fillId="31" borderId="22" xfId="0" applyNumberFormat="1" applyFont="1" applyFill="1" applyBorder="1" applyAlignment="1">
      <alignment horizontal="center" vertical="center"/>
    </xf>
    <xf numFmtId="16" fontId="37" fillId="31" borderId="19" xfId="0" applyNumberFormat="1" applyFont="1" applyFill="1" applyBorder="1" applyAlignment="1">
      <alignment horizontal="center" vertical="center"/>
    </xf>
    <xf numFmtId="16" fontId="37" fillId="31" borderId="14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6" fontId="37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 wrapText="1"/>
    </xf>
    <xf numFmtId="0" fontId="37" fillId="31" borderId="11" xfId="0" applyFont="1" applyFill="1" applyBorder="1" applyAlignment="1">
      <alignment horizontal="center" vertical="center"/>
    </xf>
    <xf numFmtId="16" fontId="37" fillId="31" borderId="11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16" fontId="40" fillId="0" borderId="11" xfId="0" applyNumberFormat="1" applyFont="1" applyFill="1" applyBorder="1" applyAlignment="1">
      <alignment horizontal="center" vertical="center"/>
    </xf>
    <xf numFmtId="0" fontId="40" fillId="31" borderId="11" xfId="0" applyFont="1" applyFill="1" applyBorder="1" applyAlignment="1">
      <alignment horizontal="center" vertical="center"/>
    </xf>
    <xf numFmtId="16" fontId="40" fillId="0" borderId="22" xfId="0" applyNumberFormat="1" applyFont="1" applyFill="1" applyBorder="1" applyAlignment="1">
      <alignment horizontal="center" vertical="center"/>
    </xf>
    <xf numFmtId="16" fontId="40" fillId="0" borderId="19" xfId="0" applyNumberFormat="1" applyFont="1" applyFill="1" applyBorder="1" applyAlignment="1">
      <alignment horizontal="center" vertical="center"/>
    </xf>
    <xf numFmtId="16" fontId="40" fillId="0" borderId="14" xfId="0" applyNumberFormat="1" applyFont="1" applyFill="1" applyBorder="1" applyAlignment="1">
      <alignment horizontal="center" vertical="center"/>
    </xf>
    <xf numFmtId="16" fontId="40" fillId="31" borderId="11" xfId="0" applyNumberFormat="1" applyFont="1" applyFill="1" applyBorder="1" applyAlignment="1">
      <alignment horizontal="center" vertical="center"/>
    </xf>
    <xf numFmtId="16" fontId="40" fillId="31" borderId="22" xfId="0" applyNumberFormat="1" applyFont="1" applyFill="1" applyBorder="1" applyAlignment="1">
      <alignment horizontal="center" vertical="center"/>
    </xf>
    <xf numFmtId="16" fontId="40" fillId="31" borderId="19" xfId="0" applyNumberFormat="1" applyFont="1" applyFill="1" applyBorder="1" applyAlignment="1">
      <alignment horizontal="center" vertical="center"/>
    </xf>
    <xf numFmtId="16" fontId="40" fillId="31" borderId="14" xfId="0" applyNumberFormat="1" applyFont="1" applyFill="1" applyBorder="1" applyAlignment="1">
      <alignment horizontal="center" vertical="center"/>
    </xf>
    <xf numFmtId="16" fontId="37" fillId="0" borderId="22" xfId="0" applyNumberFormat="1" applyFont="1" applyFill="1" applyBorder="1" applyAlignment="1">
      <alignment horizontal="center" vertical="center"/>
    </xf>
    <xf numFmtId="16" fontId="37" fillId="0" borderId="19" xfId="0" applyNumberFormat="1" applyFont="1" applyFill="1" applyBorder="1" applyAlignment="1">
      <alignment horizontal="center" vertical="center"/>
    </xf>
    <xf numFmtId="16" fontId="37" fillId="0" borderId="14" xfId="0" applyNumberFormat="1" applyFont="1" applyFill="1" applyBorder="1" applyAlignment="1">
      <alignment horizontal="center" vertical="center"/>
    </xf>
    <xf numFmtId="20" fontId="37" fillId="0" borderId="22" xfId="0" applyNumberFormat="1" applyFont="1" applyFill="1" applyBorder="1" applyAlignment="1">
      <alignment horizontal="center" vertical="center" wrapText="1"/>
    </xf>
    <xf numFmtId="20" fontId="37" fillId="0" borderId="19" xfId="0" quotePrefix="1" applyNumberFormat="1" applyFont="1" applyFill="1" applyBorder="1" applyAlignment="1">
      <alignment horizontal="center" vertical="center" wrapText="1"/>
    </xf>
    <xf numFmtId="20" fontId="37" fillId="0" borderId="14" xfId="0" quotePrefix="1" applyNumberFormat="1" applyFont="1" applyFill="1" applyBorder="1" applyAlignment="1">
      <alignment horizontal="center" vertical="center" wrapText="1"/>
    </xf>
    <xf numFmtId="15" fontId="31" fillId="0" borderId="23" xfId="48" applyNumberFormat="1" applyFont="1" applyFill="1" applyBorder="1" applyAlignment="1">
      <alignment vertical="top"/>
    </xf>
    <xf numFmtId="15" fontId="34" fillId="0" borderId="24" xfId="48" applyNumberFormat="1" applyFont="1" applyFill="1" applyBorder="1" applyAlignment="1">
      <alignment vertical="top"/>
    </xf>
    <xf numFmtId="0" fontId="31" fillId="0" borderId="21" xfId="48" applyFont="1" applyFill="1" applyBorder="1" applyAlignment="1">
      <alignment horizontal="center" vertical="top"/>
    </xf>
    <xf numFmtId="0" fontId="32" fillId="0" borderId="20" xfId="48" applyFont="1" applyFill="1" applyBorder="1" applyAlignment="1">
      <alignment vertical="top"/>
    </xf>
    <xf numFmtId="0" fontId="32" fillId="0" borderId="25" xfId="48" applyFont="1" applyFill="1" applyBorder="1" applyAlignment="1">
      <alignment vertical="top"/>
    </xf>
    <xf numFmtId="0" fontId="25" fillId="28" borderId="26" xfId="0" applyFont="1" applyFill="1" applyBorder="1" applyAlignment="1" applyProtection="1">
      <alignment horizontal="center" vertical="center"/>
      <protection locked="0"/>
    </xf>
    <xf numFmtId="0" fontId="25" fillId="28" borderId="18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yperlink" xfId="47" builtinId="8"/>
    <cellStyle name="Input" xfId="34"/>
    <cellStyle name="Linked Cell" xfId="35"/>
    <cellStyle name="Neutral" xfId="36"/>
    <cellStyle name="Normal" xfId="0" builtinId="0"/>
    <cellStyle name="Normal 2" xfId="48"/>
    <cellStyle name="Note" xfId="37"/>
    <cellStyle name="Output" xfId="38"/>
    <cellStyle name="Title" xfId="39"/>
    <cellStyle name="Total" xfId="40"/>
    <cellStyle name="Warning Text" xfId="41"/>
    <cellStyle name="一般 2" xfId="42"/>
    <cellStyle name="一般 3" xfId="43"/>
    <cellStyle name="一般 4" xfId="44"/>
    <cellStyle name="一般 5" xfId="45"/>
    <cellStyle name="一般_7th WYLCT contact" xfId="46"/>
  </cellStyles>
  <dxfs count="0"/>
  <tableStyles count="0" defaultTableStyle="TableStyleMedium9" defaultPivotStyle="PivotStyleLight16"/>
  <colors>
    <mruColors>
      <color rgb="FF33CCCC"/>
      <color rgb="FFFFCCCC"/>
      <color rgb="FF99CCFF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abSelected="1" zoomScale="80" zoomScaleNormal="80" workbookViewId="0">
      <pane ySplit="3" topLeftCell="A4" activePane="bottomLeft" state="frozen"/>
      <selection activeCell="B5" sqref="B5"/>
      <selection pane="bottomLeft"/>
    </sheetView>
  </sheetViews>
  <sheetFormatPr defaultColWidth="9" defaultRowHeight="15"/>
  <cols>
    <col min="1" max="1" width="5.21875" style="2" customWidth="1"/>
    <col min="2" max="2" width="32.77734375" style="2" customWidth="1"/>
    <col min="3" max="6" width="9" style="2"/>
    <col min="7" max="7" width="9.88671875" style="2" bestFit="1" customWidth="1"/>
    <col min="8" max="10" width="9" style="2"/>
    <col min="11" max="11" width="11" style="2" bestFit="1" customWidth="1"/>
    <col min="12" max="12" width="9" style="2"/>
    <col min="13" max="13" width="13.21875" style="2" bestFit="1" customWidth="1"/>
    <col min="14" max="16384" width="9" style="2"/>
  </cols>
  <sheetData>
    <row r="1" spans="1:13" ht="16.2" thickBot="1">
      <c r="A1" s="1" t="s">
        <v>853</v>
      </c>
      <c r="B1" s="1"/>
    </row>
    <row r="2" spans="1:13" ht="16.8" thickBot="1">
      <c r="A2" s="1"/>
      <c r="B2" s="1"/>
      <c r="C2" s="1"/>
      <c r="D2" s="26">
        <f>SUM(G5:G40)-SUM('Match Calendar (by date)'!J4:J185)</f>
        <v>0</v>
      </c>
      <c r="E2" s="26">
        <f>SUM(D5:D40)-SUM(F5:F40)</f>
        <v>0</v>
      </c>
      <c r="F2" s="26">
        <f>SUM(G5:G40)-SUM(H5:H40)</f>
        <v>0</v>
      </c>
      <c r="G2" s="26">
        <f>SUM(G5:G40)-'Score and Card Record'!D983</f>
        <v>0</v>
      </c>
      <c r="H2" s="13" t="s">
        <v>841</v>
      </c>
      <c r="I2" s="87"/>
      <c r="J2" s="123">
        <v>42855</v>
      </c>
      <c r="K2" s="124"/>
    </row>
    <row r="3" spans="1:13" ht="15.6">
      <c r="A3" s="3"/>
      <c r="B3" s="3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2" t="s">
        <v>5</v>
      </c>
      <c r="I3" s="12" t="s">
        <v>6</v>
      </c>
      <c r="J3" s="12" t="s">
        <v>7</v>
      </c>
      <c r="K3" s="12" t="s">
        <v>383</v>
      </c>
      <c r="L3" s="39"/>
      <c r="M3" s="117" t="s">
        <v>1465</v>
      </c>
    </row>
    <row r="4" spans="1:13" ht="18" customHeight="1">
      <c r="A4" s="51" t="s">
        <v>854</v>
      </c>
      <c r="B4" s="52"/>
      <c r="C4" s="52"/>
      <c r="D4" s="52"/>
      <c r="E4" s="52"/>
      <c r="F4" s="52"/>
      <c r="G4" s="52"/>
      <c r="H4" s="52"/>
      <c r="I4" s="52"/>
      <c r="J4" s="52"/>
      <c r="K4" s="53"/>
      <c r="M4" s="118" t="s">
        <v>1464</v>
      </c>
    </row>
    <row r="5" spans="1:13" ht="15.6">
      <c r="A5" s="5">
        <v>4</v>
      </c>
      <c r="B5" s="5" t="s">
        <v>978</v>
      </c>
      <c r="C5" s="10">
        <f>SUM(D5:F5)</f>
        <v>7</v>
      </c>
      <c r="D5" s="25">
        <f>1+1+1+1+1+1</f>
        <v>6</v>
      </c>
      <c r="E5" s="25">
        <f>1</f>
        <v>1</v>
      </c>
      <c r="F5" s="25">
        <f>0</f>
        <v>0</v>
      </c>
      <c r="G5" s="25">
        <f>2+1+4+5+0+1+1</f>
        <v>14</v>
      </c>
      <c r="H5" s="25">
        <f>0+0+0+2+0+0+0</f>
        <v>2</v>
      </c>
      <c r="I5" s="11">
        <f>G5-H5</f>
        <v>12</v>
      </c>
      <c r="J5" s="11">
        <f>D5*3+E5*1</f>
        <v>19</v>
      </c>
      <c r="K5" s="88"/>
    </row>
    <row r="6" spans="1:13" ht="15.6">
      <c r="A6" s="5">
        <v>7</v>
      </c>
      <c r="B6" s="5" t="s">
        <v>972</v>
      </c>
      <c r="C6" s="10">
        <f>SUM(D6:F6)</f>
        <v>7</v>
      </c>
      <c r="D6" s="25">
        <f>1+1+1+1+1</f>
        <v>5</v>
      </c>
      <c r="E6" s="25">
        <f>1+1</f>
        <v>2</v>
      </c>
      <c r="F6" s="25">
        <f>0</f>
        <v>0</v>
      </c>
      <c r="G6" s="25">
        <f>2+1+1+1+1+8+1</f>
        <v>15</v>
      </c>
      <c r="H6" s="25">
        <f>0+0+1+1+0+0+0</f>
        <v>2</v>
      </c>
      <c r="I6" s="11">
        <f>G6-H6</f>
        <v>13</v>
      </c>
      <c r="J6" s="11">
        <f>D6*3+E6*1</f>
        <v>17</v>
      </c>
      <c r="K6" s="88"/>
    </row>
    <row r="7" spans="1:13" ht="15.6">
      <c r="A7" s="5">
        <v>3</v>
      </c>
      <c r="B7" s="5" t="s">
        <v>980</v>
      </c>
      <c r="C7" s="10">
        <f>SUM(D7:F7)</f>
        <v>6</v>
      </c>
      <c r="D7" s="25">
        <f>1+1+1+1</f>
        <v>4</v>
      </c>
      <c r="E7" s="25">
        <f>1+1</f>
        <v>2</v>
      </c>
      <c r="F7" s="25">
        <f>0</f>
        <v>0</v>
      </c>
      <c r="G7" s="25">
        <f>1+3+1+1+0+1</f>
        <v>7</v>
      </c>
      <c r="H7" s="25">
        <f>0+1+0+0+0+1</f>
        <v>2</v>
      </c>
      <c r="I7" s="11">
        <f>G7-H7</f>
        <v>5</v>
      </c>
      <c r="J7" s="11">
        <f>D7*3+E7*1</f>
        <v>14</v>
      </c>
      <c r="K7" s="88"/>
    </row>
    <row r="8" spans="1:13" ht="15.6">
      <c r="A8" s="5">
        <v>10</v>
      </c>
      <c r="B8" s="5" t="s">
        <v>966</v>
      </c>
      <c r="C8" s="10">
        <f>SUM(D8:F8)</f>
        <v>7</v>
      </c>
      <c r="D8" s="25">
        <f>1+1+1</f>
        <v>3</v>
      </c>
      <c r="E8" s="25">
        <f>1+1</f>
        <v>2</v>
      </c>
      <c r="F8" s="25">
        <f>1+1</f>
        <v>2</v>
      </c>
      <c r="G8" s="25">
        <f>0+2+1+0+1+0+3</f>
        <v>7</v>
      </c>
      <c r="H8" s="25">
        <f>0+0+1+1+0+1+2</f>
        <v>5</v>
      </c>
      <c r="I8" s="11">
        <f>G8-H8</f>
        <v>2</v>
      </c>
      <c r="J8" s="11">
        <f>D8*3+E8*1</f>
        <v>11</v>
      </c>
      <c r="K8" s="88"/>
    </row>
    <row r="9" spans="1:13" ht="15.6">
      <c r="A9" s="5">
        <v>6</v>
      </c>
      <c r="B9" s="5" t="s">
        <v>974</v>
      </c>
      <c r="C9" s="10">
        <f>SUM(D9:F9)</f>
        <v>6</v>
      </c>
      <c r="D9" s="25">
        <f>1+1</f>
        <v>2</v>
      </c>
      <c r="E9" s="25">
        <f>1+1</f>
        <v>2</v>
      </c>
      <c r="F9" s="25">
        <f>1+1</f>
        <v>2</v>
      </c>
      <c r="G9" s="25">
        <f>0+0+2+0+3+3</f>
        <v>8</v>
      </c>
      <c r="H9" s="25">
        <f>0+1+0+1+0+3</f>
        <v>5</v>
      </c>
      <c r="I9" s="11">
        <f>G9-H9</f>
        <v>3</v>
      </c>
      <c r="J9" s="11">
        <f>D9*3+E9*1</f>
        <v>8</v>
      </c>
      <c r="K9" s="88"/>
    </row>
    <row r="10" spans="1:13" ht="15.6">
      <c r="A10" s="5">
        <v>5</v>
      </c>
      <c r="B10" s="5" t="s">
        <v>975</v>
      </c>
      <c r="C10" s="10">
        <f>SUM(D10:F10)</f>
        <v>7</v>
      </c>
      <c r="D10" s="25">
        <f>1</f>
        <v>1</v>
      </c>
      <c r="E10" s="25">
        <f>1+1+1+1</f>
        <v>4</v>
      </c>
      <c r="F10" s="25">
        <f>1+1</f>
        <v>2</v>
      </c>
      <c r="G10" s="25">
        <f>0+2+1+1+3+1+0</f>
        <v>8</v>
      </c>
      <c r="H10" s="25">
        <f>2+2+1+1+0+1+1</f>
        <v>8</v>
      </c>
      <c r="I10" s="11">
        <f>G10-H10</f>
        <v>0</v>
      </c>
      <c r="J10" s="11">
        <f>D10*3+E10*1</f>
        <v>7</v>
      </c>
      <c r="K10" s="88"/>
    </row>
    <row r="11" spans="1:13" ht="15.6">
      <c r="A11" s="5">
        <v>8</v>
      </c>
      <c r="B11" s="5" t="s">
        <v>969</v>
      </c>
      <c r="C11" s="10">
        <f>SUM(D11:F11)</f>
        <v>6</v>
      </c>
      <c r="D11" s="25">
        <f>1</f>
        <v>1</v>
      </c>
      <c r="E11" s="25">
        <f>1+1</f>
        <v>2</v>
      </c>
      <c r="F11" s="25">
        <f>1+1+1</f>
        <v>3</v>
      </c>
      <c r="G11" s="25">
        <f>0+2+0+1+0+2</f>
        <v>5</v>
      </c>
      <c r="H11" s="25">
        <f>2+2+2+1+1+1</f>
        <v>9</v>
      </c>
      <c r="I11" s="11">
        <f>G11-H11</f>
        <v>-4</v>
      </c>
      <c r="J11" s="11">
        <f>D11*3+E11*1</f>
        <v>5</v>
      </c>
      <c r="K11" s="88"/>
      <c r="M11" s="116">
        <v>42848</v>
      </c>
    </row>
    <row r="12" spans="1:13" ht="15.6">
      <c r="A12" s="5">
        <v>9</v>
      </c>
      <c r="B12" s="5" t="s">
        <v>967</v>
      </c>
      <c r="C12" s="10">
        <f>SUM(D12:F12)</f>
        <v>7</v>
      </c>
      <c r="D12" s="25">
        <f>1</f>
        <v>1</v>
      </c>
      <c r="E12" s="25">
        <f>1</f>
        <v>1</v>
      </c>
      <c r="F12" s="25">
        <f>1+1+1+1+1</f>
        <v>5</v>
      </c>
      <c r="G12" s="25">
        <f>0+0+1+1+0+1+2</f>
        <v>5</v>
      </c>
      <c r="H12" s="25">
        <f>1+1+1+0+1+2+3</f>
        <v>9</v>
      </c>
      <c r="I12" s="11">
        <f>G12-H12</f>
        <v>-4</v>
      </c>
      <c r="J12" s="11">
        <f>D12*3+E12*1</f>
        <v>4</v>
      </c>
      <c r="K12" s="88"/>
    </row>
    <row r="13" spans="1:13" ht="15.6">
      <c r="A13" s="5">
        <v>2</v>
      </c>
      <c r="B13" s="5" t="s">
        <v>983</v>
      </c>
      <c r="C13" s="10">
        <f>SUM(D13:F13)</f>
        <v>7</v>
      </c>
      <c r="D13" s="25">
        <f>1</f>
        <v>1</v>
      </c>
      <c r="E13" s="25">
        <f>1</f>
        <v>1</v>
      </c>
      <c r="F13" s="25">
        <f>1+1+1+1+1</f>
        <v>5</v>
      </c>
      <c r="G13" s="25">
        <f>1+0+0+2+0+3+0</f>
        <v>6</v>
      </c>
      <c r="H13" s="25">
        <f>0+2+1+5+3+3+1</f>
        <v>15</v>
      </c>
      <c r="I13" s="11">
        <f>G13-H13</f>
        <v>-9</v>
      </c>
      <c r="J13" s="11">
        <f>D13*3+E13*1</f>
        <v>4</v>
      </c>
      <c r="K13" s="88"/>
      <c r="M13" s="116">
        <v>42820</v>
      </c>
    </row>
    <row r="14" spans="1:13" ht="15.6">
      <c r="A14" s="5">
        <v>1</v>
      </c>
      <c r="B14" s="5" t="s">
        <v>855</v>
      </c>
      <c r="C14" s="10">
        <f>SUM(D14:F14)</f>
        <v>6</v>
      </c>
      <c r="D14" s="25">
        <f>0</f>
        <v>0</v>
      </c>
      <c r="E14" s="25">
        <f>1</f>
        <v>1</v>
      </c>
      <c r="F14" s="25">
        <f>1+1+1+1+1</f>
        <v>5</v>
      </c>
      <c r="G14" s="25">
        <f>0+1+0+1+0+0</f>
        <v>2</v>
      </c>
      <c r="H14" s="25">
        <f>1+3+4+1+3+8</f>
        <v>20</v>
      </c>
      <c r="I14" s="11">
        <f>G14-H14</f>
        <v>-18</v>
      </c>
      <c r="J14" s="11">
        <f>D14*3+E14*1</f>
        <v>1</v>
      </c>
      <c r="K14" s="88"/>
    </row>
    <row r="15" spans="1:13" ht="16.2">
      <c r="A15" s="51" t="s">
        <v>381</v>
      </c>
      <c r="B15" s="52"/>
      <c r="C15" s="52"/>
      <c r="D15" s="52"/>
      <c r="E15" s="52"/>
      <c r="F15" s="52"/>
      <c r="G15" s="52"/>
      <c r="H15" s="52"/>
      <c r="I15" s="52"/>
      <c r="J15" s="52"/>
      <c r="K15" s="53"/>
    </row>
    <row r="16" spans="1:13" ht="15.6">
      <c r="A16" s="5">
        <v>11</v>
      </c>
      <c r="B16" s="6" t="s">
        <v>24</v>
      </c>
      <c r="C16" s="10">
        <f t="shared" ref="C16:C27" si="0">SUM(D16:F16)</f>
        <v>6</v>
      </c>
      <c r="D16" s="25">
        <f>1+1+1+1+1</f>
        <v>5</v>
      </c>
      <c r="E16" s="25">
        <f>1</f>
        <v>1</v>
      </c>
      <c r="F16" s="25">
        <f>0</f>
        <v>0</v>
      </c>
      <c r="G16" s="25">
        <f>1+2+1+2+2+2</f>
        <v>10</v>
      </c>
      <c r="H16" s="25">
        <f>0+1+1+0+1+0</f>
        <v>3</v>
      </c>
      <c r="I16" s="11">
        <f t="shared" ref="I16:I27" si="1">G16-H16</f>
        <v>7</v>
      </c>
      <c r="J16" s="11">
        <f t="shared" ref="J16:J27" si="2">D16*3+E16*1</f>
        <v>16</v>
      </c>
      <c r="K16" s="88"/>
    </row>
    <row r="17" spans="1:11" ht="15.6">
      <c r="A17" s="5">
        <v>2</v>
      </c>
      <c r="B17" s="6" t="s">
        <v>879</v>
      </c>
      <c r="C17" s="10">
        <f t="shared" si="0"/>
        <v>6</v>
      </c>
      <c r="D17" s="25">
        <f>1+1+1+1</f>
        <v>4</v>
      </c>
      <c r="E17" s="25">
        <f>1</f>
        <v>1</v>
      </c>
      <c r="F17" s="25">
        <f>1</f>
        <v>1</v>
      </c>
      <c r="G17" s="25">
        <f>2+2+2+2+1+4</f>
        <v>13</v>
      </c>
      <c r="H17" s="25">
        <f>0+1+3+0+1+1</f>
        <v>6</v>
      </c>
      <c r="I17" s="11">
        <f t="shared" si="1"/>
        <v>7</v>
      </c>
      <c r="J17" s="11">
        <f t="shared" si="2"/>
        <v>13</v>
      </c>
      <c r="K17" s="88"/>
    </row>
    <row r="18" spans="1:11" ht="15.6">
      <c r="A18" s="5">
        <v>3</v>
      </c>
      <c r="B18" s="6" t="s">
        <v>875</v>
      </c>
      <c r="C18" s="10">
        <f t="shared" si="0"/>
        <v>5</v>
      </c>
      <c r="D18" s="25">
        <f>1+1+1+1</f>
        <v>4</v>
      </c>
      <c r="E18" s="25">
        <f>0</f>
        <v>0</v>
      </c>
      <c r="F18" s="25">
        <f>1</f>
        <v>1</v>
      </c>
      <c r="G18" s="25">
        <f>0+3+2+3+5</f>
        <v>13</v>
      </c>
      <c r="H18" s="25">
        <f>1+2+0+1+2</f>
        <v>6</v>
      </c>
      <c r="I18" s="11">
        <f t="shared" si="1"/>
        <v>7</v>
      </c>
      <c r="J18" s="11">
        <f t="shared" si="2"/>
        <v>12</v>
      </c>
      <c r="K18" s="88"/>
    </row>
    <row r="19" spans="1:11" ht="15.6">
      <c r="A19" s="5">
        <v>10</v>
      </c>
      <c r="B19" s="6" t="s">
        <v>116</v>
      </c>
      <c r="C19" s="10">
        <f t="shared" si="0"/>
        <v>6</v>
      </c>
      <c r="D19" s="25">
        <f>1+1+1</f>
        <v>3</v>
      </c>
      <c r="E19" s="25">
        <f>1</f>
        <v>1</v>
      </c>
      <c r="F19" s="25">
        <f>1+1</f>
        <v>2</v>
      </c>
      <c r="G19" s="25">
        <f>1+3+1+0+2+1</f>
        <v>8</v>
      </c>
      <c r="H19" s="25">
        <f>0+1+1+1+1+2</f>
        <v>6</v>
      </c>
      <c r="I19" s="11">
        <f t="shared" si="1"/>
        <v>2</v>
      </c>
      <c r="J19" s="11">
        <f t="shared" si="2"/>
        <v>10</v>
      </c>
      <c r="K19" s="88"/>
    </row>
    <row r="20" spans="1:11" ht="15.6">
      <c r="A20" s="5">
        <v>9</v>
      </c>
      <c r="B20" s="6" t="s">
        <v>385</v>
      </c>
      <c r="C20" s="10">
        <f t="shared" si="0"/>
        <v>5</v>
      </c>
      <c r="D20" s="25">
        <f>1+1</f>
        <v>2</v>
      </c>
      <c r="E20" s="25">
        <f>1+1+1</f>
        <v>3</v>
      </c>
      <c r="F20" s="25">
        <v>0</v>
      </c>
      <c r="G20" s="25">
        <f>1+3+0+1+2</f>
        <v>7</v>
      </c>
      <c r="H20" s="25">
        <f>1+2+0+1+1</f>
        <v>5</v>
      </c>
      <c r="I20" s="11">
        <f t="shared" si="1"/>
        <v>2</v>
      </c>
      <c r="J20" s="11">
        <f t="shared" si="2"/>
        <v>9</v>
      </c>
      <c r="K20" s="88"/>
    </row>
    <row r="21" spans="1:11" ht="15.6">
      <c r="A21" s="5">
        <v>12</v>
      </c>
      <c r="B21" s="6" t="s">
        <v>25</v>
      </c>
      <c r="C21" s="10">
        <f t="shared" si="0"/>
        <v>6</v>
      </c>
      <c r="D21" s="25">
        <f>1+1</f>
        <v>2</v>
      </c>
      <c r="E21" s="25">
        <f>1+1</f>
        <v>2</v>
      </c>
      <c r="F21" s="25">
        <f>1+1</f>
        <v>2</v>
      </c>
      <c r="G21" s="25">
        <f>0+1+4+0+1+4</f>
        <v>10</v>
      </c>
      <c r="H21" s="25">
        <f>0+2+1+2+1+1</f>
        <v>7</v>
      </c>
      <c r="I21" s="11">
        <f t="shared" si="1"/>
        <v>3</v>
      </c>
      <c r="J21" s="11">
        <f t="shared" si="2"/>
        <v>8</v>
      </c>
      <c r="K21" s="88"/>
    </row>
    <row r="22" spans="1:11" ht="15.6">
      <c r="A22" s="5">
        <v>1</v>
      </c>
      <c r="B22" s="6" t="s">
        <v>883</v>
      </c>
      <c r="C22" s="10">
        <f t="shared" si="0"/>
        <v>5</v>
      </c>
      <c r="D22" s="25">
        <f>1+1</f>
        <v>2</v>
      </c>
      <c r="E22" s="25">
        <f>1</f>
        <v>1</v>
      </c>
      <c r="F22" s="25">
        <f>1+1</f>
        <v>2</v>
      </c>
      <c r="G22" s="25">
        <f>0+1+0+3+1</f>
        <v>5</v>
      </c>
      <c r="H22" s="25">
        <f>2+0+1+0+1</f>
        <v>4</v>
      </c>
      <c r="I22" s="11">
        <f t="shared" si="1"/>
        <v>1</v>
      </c>
      <c r="J22" s="11">
        <f t="shared" si="2"/>
        <v>7</v>
      </c>
      <c r="K22" s="88"/>
    </row>
    <row r="23" spans="1:11" ht="15.6">
      <c r="A23" s="5">
        <v>5</v>
      </c>
      <c r="B23" s="6" t="s">
        <v>870</v>
      </c>
      <c r="C23" s="10">
        <f t="shared" si="0"/>
        <v>6</v>
      </c>
      <c r="D23" s="25">
        <f>1</f>
        <v>1</v>
      </c>
      <c r="E23" s="25">
        <f>1+1+1</f>
        <v>3</v>
      </c>
      <c r="F23" s="25">
        <f>1+1</f>
        <v>2</v>
      </c>
      <c r="G23" s="25">
        <f>1+1+1+1+1+2</f>
        <v>7</v>
      </c>
      <c r="H23" s="25">
        <f>1+3+1+0+1+5</f>
        <v>11</v>
      </c>
      <c r="I23" s="11">
        <f t="shared" si="1"/>
        <v>-4</v>
      </c>
      <c r="J23" s="11">
        <f t="shared" si="2"/>
        <v>6</v>
      </c>
      <c r="K23" s="88"/>
    </row>
    <row r="24" spans="1:11" ht="15.6">
      <c r="A24" s="5">
        <v>7</v>
      </c>
      <c r="B24" s="6" t="s">
        <v>866</v>
      </c>
      <c r="C24" s="10">
        <f t="shared" si="0"/>
        <v>5</v>
      </c>
      <c r="D24" s="25">
        <f>1</f>
        <v>1</v>
      </c>
      <c r="E24" s="25">
        <f>1+1</f>
        <v>2</v>
      </c>
      <c r="F24" s="25">
        <f>1+1</f>
        <v>2</v>
      </c>
      <c r="G24" s="25">
        <f>0+2+1+1+1</f>
        <v>5</v>
      </c>
      <c r="H24" s="25">
        <f>0+3+0+2+1</f>
        <v>6</v>
      </c>
      <c r="I24" s="11">
        <f t="shared" si="1"/>
        <v>-1</v>
      </c>
      <c r="J24" s="11">
        <f t="shared" si="2"/>
        <v>5</v>
      </c>
      <c r="K24" s="88"/>
    </row>
    <row r="25" spans="1:11" ht="15.6">
      <c r="A25" s="5">
        <v>8</v>
      </c>
      <c r="B25" s="6" t="s">
        <v>115</v>
      </c>
      <c r="C25" s="10">
        <f t="shared" si="0"/>
        <v>5</v>
      </c>
      <c r="D25" s="25">
        <f>1</f>
        <v>1</v>
      </c>
      <c r="E25" s="25">
        <f>1</f>
        <v>1</v>
      </c>
      <c r="F25" s="25">
        <f>1+1+1</f>
        <v>3</v>
      </c>
      <c r="G25" s="25">
        <f>2+1+0+1+0</f>
        <v>4</v>
      </c>
      <c r="H25" s="25">
        <f>1+4+0+2+2</f>
        <v>9</v>
      </c>
      <c r="I25" s="11">
        <f t="shared" si="1"/>
        <v>-5</v>
      </c>
      <c r="J25" s="11">
        <f t="shared" si="2"/>
        <v>4</v>
      </c>
      <c r="K25" s="88"/>
    </row>
    <row r="26" spans="1:11" ht="15.6">
      <c r="A26" s="5">
        <v>6</v>
      </c>
      <c r="B26" s="6" t="s">
        <v>23</v>
      </c>
      <c r="C26" s="10">
        <f t="shared" si="0"/>
        <v>5</v>
      </c>
      <c r="D26" s="25">
        <v>0</v>
      </c>
      <c r="E26" s="25">
        <f>1</f>
        <v>1</v>
      </c>
      <c r="F26" s="25">
        <f>1+1+1+1</f>
        <v>4</v>
      </c>
      <c r="G26" s="25">
        <f>1+1+0+0+1</f>
        <v>3</v>
      </c>
      <c r="H26" s="25">
        <f>2+1+2+3+4</f>
        <v>12</v>
      </c>
      <c r="I26" s="11">
        <f t="shared" si="1"/>
        <v>-9</v>
      </c>
      <c r="J26" s="11">
        <f t="shared" si="2"/>
        <v>1</v>
      </c>
      <c r="K26" s="88"/>
    </row>
    <row r="27" spans="1:11" ht="15.6">
      <c r="A27" s="5">
        <v>4</v>
      </c>
      <c r="B27" s="6" t="s">
        <v>873</v>
      </c>
      <c r="C27" s="10">
        <f t="shared" si="0"/>
        <v>6</v>
      </c>
      <c r="D27" s="25">
        <f>0</f>
        <v>0</v>
      </c>
      <c r="E27" s="25">
        <f>0</f>
        <v>0</v>
      </c>
      <c r="F27" s="25">
        <f>1+1+1+1+1+1</f>
        <v>6</v>
      </c>
      <c r="G27" s="25">
        <f>0+1+0+0+1+1</f>
        <v>3</v>
      </c>
      <c r="H27" s="25">
        <f>1+2+1+2+3+4</f>
        <v>13</v>
      </c>
      <c r="I27" s="11">
        <f t="shared" si="1"/>
        <v>-10</v>
      </c>
      <c r="J27" s="11">
        <f t="shared" si="2"/>
        <v>0</v>
      </c>
      <c r="K27" s="88"/>
    </row>
    <row r="28" spans="1:11" ht="16.2">
      <c r="A28" s="51" t="s">
        <v>382</v>
      </c>
      <c r="B28" s="52"/>
      <c r="C28" s="52"/>
      <c r="D28" s="52"/>
      <c r="E28" s="52"/>
      <c r="F28" s="52"/>
      <c r="G28" s="52"/>
      <c r="H28" s="52"/>
      <c r="I28" s="52"/>
      <c r="J28" s="52"/>
      <c r="K28" s="53"/>
    </row>
    <row r="29" spans="1:11" ht="15.6">
      <c r="A29" s="5">
        <v>5</v>
      </c>
      <c r="B29" s="6" t="s">
        <v>951</v>
      </c>
      <c r="C29" s="10">
        <f>SUM(D29:F29)</f>
        <v>6</v>
      </c>
      <c r="D29" s="25">
        <f>1+1+1+1</f>
        <v>4</v>
      </c>
      <c r="E29" s="25">
        <f>1</f>
        <v>1</v>
      </c>
      <c r="F29" s="25">
        <f>1</f>
        <v>1</v>
      </c>
      <c r="G29" s="25">
        <f>1+1+1+4+2+1</f>
        <v>10</v>
      </c>
      <c r="H29" s="25">
        <f>0+0+1+0+1+2</f>
        <v>4</v>
      </c>
      <c r="I29" s="11">
        <f>G29-H29</f>
        <v>6</v>
      </c>
      <c r="J29" s="11">
        <f>D29*3+E29*1</f>
        <v>13</v>
      </c>
      <c r="K29" s="88"/>
    </row>
    <row r="30" spans="1:11" ht="15.6">
      <c r="A30" s="5">
        <v>12</v>
      </c>
      <c r="B30" s="6" t="s">
        <v>347</v>
      </c>
      <c r="C30" s="10">
        <f>SUM(D30:F30)</f>
        <v>6</v>
      </c>
      <c r="D30" s="25">
        <f>1+1+1+1</f>
        <v>4</v>
      </c>
      <c r="E30" s="25">
        <f>1</f>
        <v>1</v>
      </c>
      <c r="F30" s="25">
        <f>1</f>
        <v>1</v>
      </c>
      <c r="G30" s="25">
        <f>1+1+3+0+3+2</f>
        <v>10</v>
      </c>
      <c r="H30" s="25">
        <f>0+0+0+3+1+2</f>
        <v>6</v>
      </c>
      <c r="I30" s="11">
        <f>G30-H30</f>
        <v>4</v>
      </c>
      <c r="J30" s="11">
        <f>D30*3+E30*1</f>
        <v>13</v>
      </c>
      <c r="K30" s="88"/>
    </row>
    <row r="31" spans="1:11" ht="15.6">
      <c r="A31" s="5">
        <v>6</v>
      </c>
      <c r="B31" s="6" t="s">
        <v>950</v>
      </c>
      <c r="C31" s="10">
        <f>SUM(D31:F31)</f>
        <v>5</v>
      </c>
      <c r="D31" s="25">
        <f>1+1+1+1</f>
        <v>4</v>
      </c>
      <c r="E31" s="25">
        <f>0</f>
        <v>0</v>
      </c>
      <c r="F31" s="25">
        <f>1</f>
        <v>1</v>
      </c>
      <c r="G31" s="25">
        <f>4+1+1+0+1</f>
        <v>7</v>
      </c>
      <c r="H31" s="25">
        <f>1+0+0+2+0</f>
        <v>3</v>
      </c>
      <c r="I31" s="11">
        <f>G31-H31</f>
        <v>4</v>
      </c>
      <c r="J31" s="11">
        <f>D31*3+E31*1</f>
        <v>12</v>
      </c>
      <c r="K31" s="88"/>
    </row>
    <row r="32" spans="1:11" ht="15.6">
      <c r="A32" s="5">
        <v>3</v>
      </c>
      <c r="B32" s="6" t="s">
        <v>956</v>
      </c>
      <c r="C32" s="10">
        <f>SUM(D32:F32)</f>
        <v>5</v>
      </c>
      <c r="D32" s="25">
        <f>1+1+1</f>
        <v>3</v>
      </c>
      <c r="E32" s="25">
        <f>1</f>
        <v>1</v>
      </c>
      <c r="F32" s="25">
        <f>1</f>
        <v>1</v>
      </c>
      <c r="G32" s="25">
        <f>1+7+3+0+2</f>
        <v>13</v>
      </c>
      <c r="H32" s="25">
        <f>1+0+0+1+1</f>
        <v>3</v>
      </c>
      <c r="I32" s="11">
        <f>G32-H32</f>
        <v>10</v>
      </c>
      <c r="J32" s="11">
        <f>D32*3+E32*1</f>
        <v>10</v>
      </c>
      <c r="K32" s="88"/>
    </row>
    <row r="33" spans="1:13" ht="15.6">
      <c r="A33" s="5">
        <v>7</v>
      </c>
      <c r="B33" s="5" t="s">
        <v>947</v>
      </c>
      <c r="C33" s="10">
        <f>SUM(D33:F33)</f>
        <v>5</v>
      </c>
      <c r="D33" s="25">
        <f>1+1</f>
        <v>2</v>
      </c>
      <c r="E33" s="25">
        <f>1+1</f>
        <v>2</v>
      </c>
      <c r="F33" s="25">
        <f>1</f>
        <v>1</v>
      </c>
      <c r="G33" s="25">
        <f>0+1+2+2+2</f>
        <v>7</v>
      </c>
      <c r="H33" s="25">
        <f>1+1+2+0+1</f>
        <v>5</v>
      </c>
      <c r="I33" s="11">
        <f>G33-H33</f>
        <v>2</v>
      </c>
      <c r="J33" s="11">
        <f>D33*3+E33*1</f>
        <v>8</v>
      </c>
      <c r="K33" s="88"/>
    </row>
    <row r="34" spans="1:13" ht="15.6">
      <c r="A34" s="5">
        <v>4</v>
      </c>
      <c r="B34" s="6" t="s">
        <v>954</v>
      </c>
      <c r="C34" s="10">
        <f>SUM(D34:F34)</f>
        <v>6</v>
      </c>
      <c r="D34" s="25">
        <f>1+1</f>
        <v>2</v>
      </c>
      <c r="E34" s="25">
        <f>1+1</f>
        <v>2</v>
      </c>
      <c r="F34" s="25">
        <f>1+1</f>
        <v>2</v>
      </c>
      <c r="G34" s="25">
        <f>0+0+1+0+1+2</f>
        <v>4</v>
      </c>
      <c r="H34" s="25">
        <f>0+2+0+2+0+2</f>
        <v>6</v>
      </c>
      <c r="I34" s="11">
        <f>G34-H34</f>
        <v>-2</v>
      </c>
      <c r="J34" s="11">
        <f>D34*3+E34*1</f>
        <v>8</v>
      </c>
      <c r="K34" s="88"/>
    </row>
    <row r="35" spans="1:13" ht="15.6">
      <c r="A35" s="5">
        <v>11</v>
      </c>
      <c r="B35" s="6" t="s">
        <v>939</v>
      </c>
      <c r="C35" s="10">
        <f>SUM(D35:F35)</f>
        <v>6</v>
      </c>
      <c r="D35" s="25">
        <f>1</f>
        <v>1</v>
      </c>
      <c r="E35" s="25">
        <f>1+1+1</f>
        <v>3</v>
      </c>
      <c r="F35" s="25">
        <f>1+1</f>
        <v>2</v>
      </c>
      <c r="G35" s="25">
        <f>1+2+1+0+0+2</f>
        <v>6</v>
      </c>
      <c r="H35" s="25">
        <f>1+0+1+1+2+2</f>
        <v>7</v>
      </c>
      <c r="I35" s="11">
        <f>G35-H35</f>
        <v>-1</v>
      </c>
      <c r="J35" s="11">
        <f>D35*3+E35*1</f>
        <v>6</v>
      </c>
      <c r="K35" s="88"/>
    </row>
    <row r="36" spans="1:13" ht="15.6">
      <c r="A36" s="5">
        <v>10</v>
      </c>
      <c r="B36" s="6" t="s">
        <v>941</v>
      </c>
      <c r="C36" s="10">
        <f>SUM(D36:F36)</f>
        <v>6</v>
      </c>
      <c r="D36" s="25">
        <f>1</f>
        <v>1</v>
      </c>
      <c r="E36" s="25">
        <f>1+1+1</f>
        <v>3</v>
      </c>
      <c r="F36" s="25">
        <f>1+1</f>
        <v>2</v>
      </c>
      <c r="G36" s="25">
        <f>0+0+0+2+0+1</f>
        <v>3</v>
      </c>
      <c r="H36" s="25">
        <f>0+1+1+2+0+0</f>
        <v>4</v>
      </c>
      <c r="I36" s="11">
        <f>G36-H36</f>
        <v>-1</v>
      </c>
      <c r="J36" s="11">
        <f>D36*3+E36*1</f>
        <v>6</v>
      </c>
      <c r="K36" s="88"/>
    </row>
    <row r="37" spans="1:13" ht="15.6">
      <c r="A37" s="5">
        <v>2</v>
      </c>
      <c r="B37" s="6" t="s">
        <v>960</v>
      </c>
      <c r="C37" s="10">
        <f>SUM(D37:F37)</f>
        <v>6</v>
      </c>
      <c r="D37" s="25">
        <f>1+1</f>
        <v>2</v>
      </c>
      <c r="E37" s="25">
        <f>0</f>
        <v>0</v>
      </c>
      <c r="F37" s="25">
        <f>1+1+1+1</f>
        <v>4</v>
      </c>
      <c r="G37" s="25">
        <f>2+0+0+2+1+0</f>
        <v>5</v>
      </c>
      <c r="H37" s="25">
        <f>0+1+7+0+2+1</f>
        <v>11</v>
      </c>
      <c r="I37" s="11">
        <f>G37-H37</f>
        <v>-6</v>
      </c>
      <c r="J37" s="11">
        <f>D37*3+E37*1</f>
        <v>6</v>
      </c>
      <c r="K37" s="88"/>
    </row>
    <row r="38" spans="1:13" ht="15.6">
      <c r="A38" s="5">
        <v>9</v>
      </c>
      <c r="B38" s="6" t="s">
        <v>942</v>
      </c>
      <c r="C38" s="10">
        <f>SUM(D38:F38)</f>
        <v>5</v>
      </c>
      <c r="D38" s="25">
        <f>1</f>
        <v>1</v>
      </c>
      <c r="E38" s="25">
        <f>1</f>
        <v>1</v>
      </c>
      <c r="F38" s="25">
        <f>1+1+1</f>
        <v>3</v>
      </c>
      <c r="G38" s="25">
        <f>0+1+2+1+0</f>
        <v>4</v>
      </c>
      <c r="H38" s="25">
        <f>1+1+0+3+1</f>
        <v>6</v>
      </c>
      <c r="I38" s="11">
        <f>G38-H38</f>
        <v>-2</v>
      </c>
      <c r="J38" s="11">
        <f>D38*3+E38*1</f>
        <v>4</v>
      </c>
      <c r="K38" s="88"/>
    </row>
    <row r="39" spans="1:13" ht="15.6">
      <c r="A39" s="5">
        <v>1</v>
      </c>
      <c r="B39" s="6" t="s">
        <v>963</v>
      </c>
      <c r="C39" s="10">
        <f>SUM(D39:F39)</f>
        <v>5</v>
      </c>
      <c r="D39" s="25">
        <f>1</f>
        <v>1</v>
      </c>
      <c r="E39" s="25">
        <f>0</f>
        <v>0</v>
      </c>
      <c r="F39" s="25">
        <f>1+1+1+1</f>
        <v>4</v>
      </c>
      <c r="G39" s="25">
        <f>0+0+0+2+1</f>
        <v>3</v>
      </c>
      <c r="H39" s="25">
        <f>2+1+4+0+2</f>
        <v>9</v>
      </c>
      <c r="I39" s="11">
        <f>G39-H39</f>
        <v>-6</v>
      </c>
      <c r="J39" s="11">
        <f>D39*3+E39*1</f>
        <v>3</v>
      </c>
      <c r="K39" s="88"/>
      <c r="M39" s="116">
        <v>42855</v>
      </c>
    </row>
    <row r="40" spans="1:13" ht="15.6">
      <c r="A40" s="5">
        <v>8</v>
      </c>
      <c r="B40" s="7" t="s">
        <v>945</v>
      </c>
      <c r="C40" s="10">
        <f>SUM(D40:F40)</f>
        <v>5</v>
      </c>
      <c r="D40" s="25">
        <f>0</f>
        <v>0</v>
      </c>
      <c r="E40" s="25">
        <f>1+1</f>
        <v>2</v>
      </c>
      <c r="F40" s="25">
        <f>1+1+1</f>
        <v>3</v>
      </c>
      <c r="G40" s="25">
        <f>1+0+0+0+2</f>
        <v>3</v>
      </c>
      <c r="H40" s="25">
        <f>4+3+2+0+2</f>
        <v>11</v>
      </c>
      <c r="I40" s="11">
        <f>G40-H40</f>
        <v>-8</v>
      </c>
      <c r="J40" s="11">
        <f>D40*3+E40*1</f>
        <v>2</v>
      </c>
      <c r="K40" s="88"/>
    </row>
    <row r="41" spans="1:13">
      <c r="B41" s="38"/>
    </row>
  </sheetData>
  <sortState ref="A5:M14">
    <sortCondition descending="1" ref="J5:J14"/>
    <sortCondition descending="1" ref="I5:I14"/>
    <sortCondition descending="1" ref="G5:G14"/>
  </sortState>
  <mergeCells count="1">
    <mergeCell ref="J2:K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8"/>
  <sheetViews>
    <sheetView zoomScale="85" zoomScaleNormal="85" workbookViewId="0">
      <pane ySplit="3" topLeftCell="A106" activePane="bottomLeft" state="frozen"/>
      <selection activeCell="A919" sqref="A919"/>
      <selection pane="bottomLeft" activeCell="A106" sqref="A106:A108"/>
    </sheetView>
  </sheetViews>
  <sheetFormatPr defaultColWidth="9" defaultRowHeight="15.6"/>
  <cols>
    <col min="1" max="1" width="9.109375" style="8" customWidth="1"/>
    <col min="2" max="2" width="12.77734375" style="8" customWidth="1"/>
    <col min="3" max="3" width="12.77734375" style="9" customWidth="1"/>
    <col min="4" max="4" width="16.6640625" style="9" customWidth="1"/>
    <col min="5" max="7" width="45.77734375" style="9" customWidth="1"/>
    <col min="8" max="8" width="21.6640625" style="9" customWidth="1"/>
    <col min="9" max="9" width="13.6640625" style="9" customWidth="1"/>
    <col min="10" max="10" width="9" style="9" customWidth="1"/>
    <col min="11" max="16384" width="9" style="9"/>
  </cols>
  <sheetData>
    <row r="1" spans="1:10">
      <c r="A1" s="44" t="s">
        <v>853</v>
      </c>
      <c r="B1" s="45"/>
      <c r="C1" s="46"/>
      <c r="D1" s="46"/>
      <c r="E1" s="46"/>
      <c r="F1" s="46"/>
      <c r="G1" s="46"/>
      <c r="H1" s="47"/>
      <c r="I1" s="46"/>
      <c r="J1" s="46"/>
    </row>
    <row r="2" spans="1:10">
      <c r="A2" s="48" t="s">
        <v>59</v>
      </c>
      <c r="B2" s="47"/>
      <c r="C2" s="47"/>
      <c r="D2" s="47"/>
      <c r="E2" s="46"/>
      <c r="F2" s="46"/>
      <c r="G2" s="46"/>
      <c r="H2" s="46"/>
      <c r="I2" s="46"/>
      <c r="J2" s="46"/>
    </row>
    <row r="3" spans="1:10">
      <c r="A3" s="49" t="s">
        <v>60</v>
      </c>
      <c r="B3" s="49" t="s">
        <v>61</v>
      </c>
      <c r="C3" s="49" t="s">
        <v>62</v>
      </c>
      <c r="D3" s="49" t="s">
        <v>63</v>
      </c>
      <c r="E3" s="49" t="s">
        <v>387</v>
      </c>
      <c r="F3" s="49" t="s">
        <v>388</v>
      </c>
      <c r="G3" s="85" t="s">
        <v>389</v>
      </c>
      <c r="H3" s="49" t="s">
        <v>64</v>
      </c>
      <c r="I3" s="49" t="s">
        <v>65</v>
      </c>
      <c r="J3" s="46"/>
    </row>
    <row r="4" spans="1:10" s="95" customFormat="1" ht="15">
      <c r="A4" s="142">
        <v>1</v>
      </c>
      <c r="B4" s="143">
        <v>42679</v>
      </c>
      <c r="C4" s="143" t="s">
        <v>1378</v>
      </c>
      <c r="D4" s="97" t="s">
        <v>8</v>
      </c>
      <c r="E4" s="97" t="s">
        <v>888</v>
      </c>
      <c r="F4" s="98"/>
      <c r="G4" s="98"/>
      <c r="H4" s="144" t="s">
        <v>431</v>
      </c>
      <c r="I4" s="99" t="s">
        <v>1379</v>
      </c>
      <c r="J4" s="95">
        <v>2</v>
      </c>
    </row>
    <row r="5" spans="1:10" s="95" customFormat="1" ht="15">
      <c r="A5" s="142"/>
      <c r="B5" s="143"/>
      <c r="C5" s="143"/>
      <c r="D5" s="97" t="s">
        <v>9</v>
      </c>
      <c r="E5" s="97" t="s">
        <v>397</v>
      </c>
      <c r="F5" s="98"/>
      <c r="G5" s="98"/>
      <c r="H5" s="144"/>
      <c r="I5" s="99" t="s">
        <v>1380</v>
      </c>
      <c r="J5" s="95">
        <v>3</v>
      </c>
    </row>
    <row r="6" spans="1:10" s="95" customFormat="1" ht="15">
      <c r="A6" s="142"/>
      <c r="B6" s="143"/>
      <c r="C6" s="143"/>
      <c r="D6" s="100" t="s">
        <v>10</v>
      </c>
      <c r="E6" s="97" t="s">
        <v>404</v>
      </c>
      <c r="F6" s="98"/>
      <c r="G6" s="98"/>
      <c r="H6" s="144"/>
      <c r="I6" s="99" t="s">
        <v>1381</v>
      </c>
      <c r="J6" s="95">
        <v>2</v>
      </c>
    </row>
    <row r="7" spans="1:10" s="95" customFormat="1" ht="15" customHeight="1">
      <c r="A7" s="142">
        <v>2</v>
      </c>
      <c r="B7" s="143">
        <v>42693</v>
      </c>
      <c r="C7" s="143" t="s">
        <v>1382</v>
      </c>
      <c r="D7" s="97" t="s">
        <v>8</v>
      </c>
      <c r="E7" s="101"/>
      <c r="F7" s="102" t="s">
        <v>413</v>
      </c>
      <c r="G7" s="101"/>
      <c r="H7" s="144" t="s">
        <v>986</v>
      </c>
      <c r="I7" s="99" t="s">
        <v>1383</v>
      </c>
      <c r="J7" s="95">
        <v>0</v>
      </c>
    </row>
    <row r="8" spans="1:10" s="95" customFormat="1" ht="15" customHeight="1">
      <c r="A8" s="142"/>
      <c r="B8" s="143"/>
      <c r="C8" s="143"/>
      <c r="D8" s="97" t="s">
        <v>9</v>
      </c>
      <c r="E8" s="101"/>
      <c r="F8" s="102" t="s">
        <v>989</v>
      </c>
      <c r="G8" s="101"/>
      <c r="H8" s="144"/>
      <c r="I8" s="99" t="s">
        <v>1381</v>
      </c>
      <c r="J8" s="95">
        <v>2</v>
      </c>
    </row>
    <row r="9" spans="1:10" s="95" customFormat="1" ht="15" customHeight="1">
      <c r="A9" s="142"/>
      <c r="B9" s="143"/>
      <c r="C9" s="143"/>
      <c r="D9" s="100" t="s">
        <v>10</v>
      </c>
      <c r="E9" s="101"/>
      <c r="F9" s="102" t="s">
        <v>990</v>
      </c>
      <c r="G9" s="101"/>
      <c r="H9" s="144"/>
      <c r="I9" s="99" t="s">
        <v>1384</v>
      </c>
      <c r="J9" s="95">
        <v>1</v>
      </c>
    </row>
    <row r="10" spans="1:10" s="95" customFormat="1" ht="15">
      <c r="A10" s="142">
        <v>3</v>
      </c>
      <c r="B10" s="143">
        <v>42700</v>
      </c>
      <c r="C10" s="143" t="s">
        <v>1385</v>
      </c>
      <c r="D10" s="97" t="s">
        <v>8</v>
      </c>
      <c r="E10" s="98"/>
      <c r="F10" s="101"/>
      <c r="G10" s="97" t="s">
        <v>1033</v>
      </c>
      <c r="H10" s="144" t="s">
        <v>884</v>
      </c>
      <c r="I10" s="99" t="s">
        <v>1384</v>
      </c>
      <c r="J10" s="95">
        <v>1</v>
      </c>
    </row>
    <row r="11" spans="1:10" s="95" customFormat="1" ht="15">
      <c r="A11" s="142"/>
      <c r="B11" s="143"/>
      <c r="C11" s="143"/>
      <c r="D11" s="97" t="s">
        <v>9</v>
      </c>
      <c r="E11" s="98"/>
      <c r="F11" s="101"/>
      <c r="G11" s="97" t="s">
        <v>1034</v>
      </c>
      <c r="H11" s="144"/>
      <c r="I11" s="99" t="s">
        <v>1379</v>
      </c>
      <c r="J11" s="95">
        <v>2</v>
      </c>
    </row>
    <row r="12" spans="1:10" s="95" customFormat="1" ht="15">
      <c r="A12" s="142"/>
      <c r="B12" s="143"/>
      <c r="C12" s="143"/>
      <c r="D12" s="100" t="s">
        <v>10</v>
      </c>
      <c r="E12" s="98"/>
      <c r="F12" s="101"/>
      <c r="G12" s="97" t="s">
        <v>1035</v>
      </c>
      <c r="H12" s="144"/>
      <c r="I12" s="99" t="s">
        <v>1386</v>
      </c>
      <c r="J12" s="95">
        <v>2</v>
      </c>
    </row>
    <row r="13" spans="1:10" s="95" customFormat="1" ht="15" customHeight="1">
      <c r="A13" s="142">
        <v>4</v>
      </c>
      <c r="B13" s="143">
        <v>42714</v>
      </c>
      <c r="C13" s="143" t="s">
        <v>1378</v>
      </c>
      <c r="D13" s="97" t="s">
        <v>8</v>
      </c>
      <c r="E13" s="102" t="s">
        <v>889</v>
      </c>
      <c r="F13" s="98"/>
      <c r="G13" s="101"/>
      <c r="H13" s="144" t="s">
        <v>957</v>
      </c>
      <c r="I13" s="99" t="s">
        <v>1384</v>
      </c>
      <c r="J13" s="95">
        <v>1</v>
      </c>
    </row>
    <row r="14" spans="1:10" s="95" customFormat="1" ht="15" customHeight="1">
      <c r="A14" s="142"/>
      <c r="B14" s="143"/>
      <c r="C14" s="143"/>
      <c r="D14" s="97" t="s">
        <v>9</v>
      </c>
      <c r="E14" s="102" t="s">
        <v>890</v>
      </c>
      <c r="F14" s="98"/>
      <c r="G14" s="101"/>
      <c r="H14" s="144"/>
      <c r="I14" s="99" t="s">
        <v>1384</v>
      </c>
      <c r="J14" s="95">
        <v>1</v>
      </c>
    </row>
    <row r="15" spans="1:10" s="95" customFormat="1" ht="15" customHeight="1">
      <c r="A15" s="142"/>
      <c r="B15" s="143"/>
      <c r="C15" s="143"/>
      <c r="D15" s="100" t="s">
        <v>10</v>
      </c>
      <c r="E15" s="102" t="s">
        <v>164</v>
      </c>
      <c r="F15" s="98"/>
      <c r="G15" s="101"/>
      <c r="H15" s="144"/>
      <c r="I15" s="99" t="s">
        <v>1383</v>
      </c>
      <c r="J15" s="95">
        <v>0</v>
      </c>
    </row>
    <row r="16" spans="1:10" s="95" customFormat="1" ht="15">
      <c r="A16" s="145">
        <v>5</v>
      </c>
      <c r="B16" s="146">
        <v>42715</v>
      </c>
      <c r="C16" s="143" t="s">
        <v>1382</v>
      </c>
      <c r="D16" s="97" t="s">
        <v>1387</v>
      </c>
      <c r="E16" s="98"/>
      <c r="F16" s="97" t="s">
        <v>418</v>
      </c>
      <c r="G16" s="98"/>
      <c r="H16" s="144" t="s">
        <v>981</v>
      </c>
      <c r="I16" s="99" t="s">
        <v>1379</v>
      </c>
      <c r="J16" s="95">
        <v>2</v>
      </c>
    </row>
    <row r="17" spans="1:10" s="95" customFormat="1" ht="15">
      <c r="A17" s="145"/>
      <c r="B17" s="146"/>
      <c r="C17" s="143"/>
      <c r="D17" s="97" t="s">
        <v>1388</v>
      </c>
      <c r="E17" s="98"/>
      <c r="F17" s="97" t="s">
        <v>409</v>
      </c>
      <c r="G17" s="98"/>
      <c r="H17" s="144"/>
      <c r="I17" s="99" t="s">
        <v>1389</v>
      </c>
      <c r="J17" s="95">
        <v>5</v>
      </c>
    </row>
    <row r="18" spans="1:10" s="95" customFormat="1" ht="15">
      <c r="A18" s="145"/>
      <c r="B18" s="146"/>
      <c r="C18" s="143"/>
      <c r="D18" s="100" t="s">
        <v>1390</v>
      </c>
      <c r="E18" s="98"/>
      <c r="F18" s="97" t="s">
        <v>991</v>
      </c>
      <c r="G18" s="98"/>
      <c r="H18" s="144"/>
      <c r="I18" s="99" t="s">
        <v>1391</v>
      </c>
      <c r="J18" s="95">
        <v>1</v>
      </c>
    </row>
    <row r="19" spans="1:10" s="95" customFormat="1" ht="15" customHeight="1">
      <c r="A19" s="142">
        <v>6</v>
      </c>
      <c r="B19" s="143">
        <v>42721</v>
      </c>
      <c r="C19" s="143" t="s">
        <v>1385</v>
      </c>
      <c r="D19" s="97" t="s">
        <v>8</v>
      </c>
      <c r="E19" s="101"/>
      <c r="F19" s="98"/>
      <c r="G19" s="102" t="s">
        <v>1036</v>
      </c>
      <c r="H19" s="144" t="s">
        <v>876</v>
      </c>
      <c r="I19" s="99" t="s">
        <v>1391</v>
      </c>
      <c r="J19" s="95">
        <v>1</v>
      </c>
    </row>
    <row r="20" spans="1:10" s="95" customFormat="1" ht="15" customHeight="1">
      <c r="A20" s="142"/>
      <c r="B20" s="143"/>
      <c r="C20" s="143"/>
      <c r="D20" s="97" t="s">
        <v>9</v>
      </c>
      <c r="E20" s="101"/>
      <c r="F20" s="98"/>
      <c r="G20" s="102" t="s">
        <v>1037</v>
      </c>
      <c r="H20" s="144"/>
      <c r="I20" s="99" t="s">
        <v>1383</v>
      </c>
      <c r="J20" s="95">
        <v>0</v>
      </c>
    </row>
    <row r="21" spans="1:10" s="95" customFormat="1" ht="15" customHeight="1">
      <c r="A21" s="142"/>
      <c r="B21" s="143"/>
      <c r="C21" s="143"/>
      <c r="D21" s="100" t="s">
        <v>10</v>
      </c>
      <c r="E21" s="101"/>
      <c r="F21" s="98"/>
      <c r="G21" s="102" t="s">
        <v>1038</v>
      </c>
      <c r="H21" s="144"/>
      <c r="I21" s="99" t="s">
        <v>1392</v>
      </c>
      <c r="J21" s="95">
        <v>4</v>
      </c>
    </row>
    <row r="22" spans="1:10" s="95" customFormat="1" ht="15">
      <c r="A22" s="142">
        <v>7</v>
      </c>
      <c r="B22" s="143">
        <v>42369</v>
      </c>
      <c r="C22" s="143" t="s">
        <v>1378</v>
      </c>
      <c r="D22" s="97" t="s">
        <v>8</v>
      </c>
      <c r="E22" s="97" t="s">
        <v>891</v>
      </c>
      <c r="F22" s="101"/>
      <c r="G22" s="98"/>
      <c r="H22" s="144" t="s">
        <v>952</v>
      </c>
      <c r="I22" s="161" t="s">
        <v>1393</v>
      </c>
    </row>
    <row r="23" spans="1:10" s="95" customFormat="1" ht="15">
      <c r="A23" s="142"/>
      <c r="B23" s="143"/>
      <c r="C23" s="143"/>
      <c r="D23" s="97" t="s">
        <v>9</v>
      </c>
      <c r="E23" s="97" t="s">
        <v>892</v>
      </c>
      <c r="F23" s="101"/>
      <c r="G23" s="98"/>
      <c r="H23" s="144"/>
      <c r="I23" s="162"/>
    </row>
    <row r="24" spans="1:10" s="95" customFormat="1" ht="15">
      <c r="A24" s="142"/>
      <c r="B24" s="143"/>
      <c r="C24" s="143"/>
      <c r="D24" s="100" t="s">
        <v>10</v>
      </c>
      <c r="E24" s="97" t="s">
        <v>893</v>
      </c>
      <c r="F24" s="101"/>
      <c r="G24" s="98"/>
      <c r="H24" s="144"/>
      <c r="I24" s="163"/>
    </row>
    <row r="25" spans="1:10" s="95" customFormat="1" ht="15" customHeight="1">
      <c r="A25" s="145">
        <v>8</v>
      </c>
      <c r="B25" s="146">
        <v>42736</v>
      </c>
      <c r="C25" s="143" t="s">
        <v>1382</v>
      </c>
      <c r="D25" s="97" t="s">
        <v>1387</v>
      </c>
      <c r="E25" s="101"/>
      <c r="F25" s="97" t="s">
        <v>992</v>
      </c>
      <c r="G25" s="101"/>
      <c r="H25" s="144" t="s">
        <v>976</v>
      </c>
      <c r="I25" s="161" t="s">
        <v>1394</v>
      </c>
    </row>
    <row r="26" spans="1:10" s="95" customFormat="1" ht="15" customHeight="1">
      <c r="A26" s="145"/>
      <c r="B26" s="146"/>
      <c r="C26" s="143"/>
      <c r="D26" s="97" t="s">
        <v>1388</v>
      </c>
      <c r="E26" s="101"/>
      <c r="F26" s="97" t="s">
        <v>993</v>
      </c>
      <c r="G26" s="101"/>
      <c r="H26" s="144"/>
      <c r="I26" s="162"/>
    </row>
    <row r="27" spans="1:10" s="95" customFormat="1" ht="15" customHeight="1">
      <c r="A27" s="145"/>
      <c r="B27" s="146"/>
      <c r="C27" s="143"/>
      <c r="D27" s="100" t="s">
        <v>1390</v>
      </c>
      <c r="E27" s="101"/>
      <c r="F27" s="97" t="s">
        <v>994</v>
      </c>
      <c r="G27" s="101"/>
      <c r="H27" s="144"/>
      <c r="I27" s="163"/>
    </row>
    <row r="28" spans="1:10" s="95" customFormat="1" ht="15" customHeight="1">
      <c r="A28" s="142">
        <v>9</v>
      </c>
      <c r="B28" s="143">
        <v>42742</v>
      </c>
      <c r="C28" s="143" t="s">
        <v>1385</v>
      </c>
      <c r="D28" s="97" t="s">
        <v>8</v>
      </c>
      <c r="E28" s="101"/>
      <c r="F28" s="101"/>
      <c r="G28" s="102" t="s">
        <v>1039</v>
      </c>
      <c r="H28" s="144" t="s">
        <v>871</v>
      </c>
      <c r="I28" s="99" t="s">
        <v>1395</v>
      </c>
      <c r="J28" s="95">
        <v>4</v>
      </c>
    </row>
    <row r="29" spans="1:10" s="95" customFormat="1" ht="15" customHeight="1">
      <c r="A29" s="142"/>
      <c r="B29" s="143"/>
      <c r="C29" s="143"/>
      <c r="D29" s="97" t="s">
        <v>9</v>
      </c>
      <c r="E29" s="101"/>
      <c r="F29" s="101"/>
      <c r="G29" s="102" t="s">
        <v>1040</v>
      </c>
      <c r="H29" s="144"/>
      <c r="I29" s="99" t="s">
        <v>1384</v>
      </c>
      <c r="J29" s="95">
        <v>1</v>
      </c>
    </row>
    <row r="30" spans="1:10" s="95" customFormat="1" ht="15" customHeight="1">
      <c r="A30" s="142"/>
      <c r="B30" s="143"/>
      <c r="C30" s="143"/>
      <c r="D30" s="100" t="s">
        <v>10</v>
      </c>
      <c r="E30" s="101"/>
      <c r="F30" s="101"/>
      <c r="G30" s="102" t="s">
        <v>1041</v>
      </c>
      <c r="H30" s="144"/>
      <c r="I30" s="99" t="s">
        <v>1391</v>
      </c>
      <c r="J30" s="95">
        <v>1</v>
      </c>
    </row>
    <row r="31" spans="1:10" s="95" customFormat="1" ht="15" customHeight="1">
      <c r="A31" s="145">
        <v>10</v>
      </c>
      <c r="B31" s="146">
        <v>42743</v>
      </c>
      <c r="C31" s="143" t="s">
        <v>1378</v>
      </c>
      <c r="D31" s="97" t="s">
        <v>1387</v>
      </c>
      <c r="E31" s="102" t="s">
        <v>894</v>
      </c>
      <c r="F31" s="101"/>
      <c r="G31" s="101"/>
      <c r="H31" s="144" t="s">
        <v>948</v>
      </c>
      <c r="I31" s="99" t="s">
        <v>1396</v>
      </c>
      <c r="J31" s="95">
        <v>4</v>
      </c>
    </row>
    <row r="32" spans="1:10" s="95" customFormat="1" ht="15" customHeight="1">
      <c r="A32" s="145"/>
      <c r="B32" s="146"/>
      <c r="C32" s="143"/>
      <c r="D32" s="97" t="s">
        <v>1388</v>
      </c>
      <c r="E32" s="102" t="s">
        <v>895</v>
      </c>
      <c r="F32" s="101"/>
      <c r="G32" s="101"/>
      <c r="H32" s="144"/>
      <c r="I32" s="99" t="s">
        <v>1380</v>
      </c>
      <c r="J32" s="95">
        <v>3</v>
      </c>
    </row>
    <row r="33" spans="1:10" s="95" customFormat="1" ht="15" customHeight="1">
      <c r="A33" s="145"/>
      <c r="B33" s="146"/>
      <c r="C33" s="143"/>
      <c r="D33" s="100" t="s">
        <v>1390</v>
      </c>
      <c r="E33" s="102" t="s">
        <v>896</v>
      </c>
      <c r="F33" s="101"/>
      <c r="G33" s="101"/>
      <c r="H33" s="144"/>
      <c r="I33" s="99" t="s">
        <v>1397</v>
      </c>
      <c r="J33" s="95">
        <v>3</v>
      </c>
    </row>
    <row r="34" spans="1:10" s="95" customFormat="1" ht="15">
      <c r="A34" s="142">
        <v>11</v>
      </c>
      <c r="B34" s="143">
        <v>42749</v>
      </c>
      <c r="C34" s="143" t="s">
        <v>1382</v>
      </c>
      <c r="D34" s="97" t="s">
        <v>8</v>
      </c>
      <c r="E34" s="98"/>
      <c r="F34" s="102" t="s">
        <v>995</v>
      </c>
      <c r="G34" s="98"/>
      <c r="H34" s="144" t="s">
        <v>1398</v>
      </c>
      <c r="I34" s="99" t="s">
        <v>1391</v>
      </c>
      <c r="J34" s="95">
        <v>1</v>
      </c>
    </row>
    <row r="35" spans="1:10" s="95" customFormat="1" ht="15">
      <c r="A35" s="142"/>
      <c r="B35" s="143"/>
      <c r="C35" s="143"/>
      <c r="D35" s="97" t="s">
        <v>9</v>
      </c>
      <c r="E35" s="98"/>
      <c r="F35" s="102" t="s">
        <v>996</v>
      </c>
      <c r="G35" s="98"/>
      <c r="H35" s="144"/>
      <c r="I35" s="99" t="s">
        <v>1379</v>
      </c>
      <c r="J35" s="95">
        <v>2</v>
      </c>
    </row>
    <row r="36" spans="1:10" s="95" customFormat="1" ht="15">
      <c r="A36" s="142"/>
      <c r="B36" s="143"/>
      <c r="C36" s="143"/>
      <c r="D36" s="100" t="s">
        <v>10</v>
      </c>
      <c r="E36" s="98"/>
      <c r="F36" s="102" t="s">
        <v>414</v>
      </c>
      <c r="G36" s="98"/>
      <c r="H36" s="144"/>
      <c r="I36" s="99" t="s">
        <v>1384</v>
      </c>
      <c r="J36" s="95">
        <v>1</v>
      </c>
    </row>
    <row r="37" spans="1:10" s="108" customFormat="1" ht="15" customHeight="1">
      <c r="A37" s="150">
        <v>12</v>
      </c>
      <c r="B37" s="154">
        <v>42750</v>
      </c>
      <c r="C37" s="149" t="s">
        <v>1402</v>
      </c>
      <c r="D37" s="103" t="s">
        <v>1403</v>
      </c>
      <c r="E37" s="104"/>
      <c r="F37" s="105"/>
      <c r="G37" s="106" t="s">
        <v>1042</v>
      </c>
      <c r="H37" s="147" t="s">
        <v>867</v>
      </c>
      <c r="I37" s="107" t="s">
        <v>1404</v>
      </c>
      <c r="J37" s="108">
        <v>2</v>
      </c>
    </row>
    <row r="38" spans="1:10" s="108" customFormat="1" ht="15" customHeight="1">
      <c r="A38" s="150"/>
      <c r="B38" s="154"/>
      <c r="C38" s="149"/>
      <c r="D38" s="103" t="s">
        <v>1405</v>
      </c>
      <c r="E38" s="104"/>
      <c r="F38" s="105"/>
      <c r="G38" s="106" t="s">
        <v>1043</v>
      </c>
      <c r="H38" s="147"/>
      <c r="I38" s="107" t="s">
        <v>1406</v>
      </c>
      <c r="J38" s="108">
        <v>4</v>
      </c>
    </row>
    <row r="39" spans="1:10" s="108" customFormat="1" ht="15" customHeight="1">
      <c r="A39" s="150"/>
      <c r="B39" s="154"/>
      <c r="C39" s="149"/>
      <c r="D39" s="109" t="s">
        <v>1407</v>
      </c>
      <c r="E39" s="104"/>
      <c r="F39" s="105"/>
      <c r="G39" s="110" t="s">
        <v>1044</v>
      </c>
      <c r="H39" s="147"/>
      <c r="I39" s="107" t="s">
        <v>1408</v>
      </c>
      <c r="J39" s="108">
        <v>2</v>
      </c>
    </row>
    <row r="40" spans="1:10" s="108" customFormat="1" ht="15">
      <c r="A40" s="148">
        <v>13</v>
      </c>
      <c r="B40" s="149">
        <v>42756</v>
      </c>
      <c r="C40" s="149" t="s">
        <v>1409</v>
      </c>
      <c r="D40" s="103" t="s">
        <v>8</v>
      </c>
      <c r="E40" s="103" t="s">
        <v>393</v>
      </c>
      <c r="F40" s="104"/>
      <c r="G40" s="105"/>
      <c r="H40" s="147" t="s">
        <v>943</v>
      </c>
      <c r="I40" s="107" t="s">
        <v>1410</v>
      </c>
      <c r="J40" s="108">
        <v>5</v>
      </c>
    </row>
    <row r="41" spans="1:10" s="108" customFormat="1" ht="15">
      <c r="A41" s="148"/>
      <c r="B41" s="149"/>
      <c r="C41" s="149"/>
      <c r="D41" s="103" t="s">
        <v>9</v>
      </c>
      <c r="E41" s="103" t="s">
        <v>897</v>
      </c>
      <c r="F41" s="104"/>
      <c r="G41" s="105"/>
      <c r="H41" s="147"/>
      <c r="I41" s="107" t="s">
        <v>1411</v>
      </c>
      <c r="J41" s="108">
        <v>2</v>
      </c>
    </row>
    <row r="42" spans="1:10" s="108" customFormat="1" ht="15">
      <c r="A42" s="148"/>
      <c r="B42" s="149"/>
      <c r="C42" s="149"/>
      <c r="D42" s="109" t="s">
        <v>10</v>
      </c>
      <c r="E42" s="103" t="s">
        <v>398</v>
      </c>
      <c r="F42" s="104"/>
      <c r="G42" s="105"/>
      <c r="H42" s="147"/>
      <c r="I42" s="107" t="s">
        <v>1411</v>
      </c>
      <c r="J42" s="108">
        <v>2</v>
      </c>
    </row>
    <row r="43" spans="1:10" s="108" customFormat="1" ht="15" customHeight="1">
      <c r="A43" s="150">
        <v>14</v>
      </c>
      <c r="B43" s="154">
        <v>42757</v>
      </c>
      <c r="C43" s="149" t="s">
        <v>1412</v>
      </c>
      <c r="D43" s="103" t="s">
        <v>1403</v>
      </c>
      <c r="E43" s="104"/>
      <c r="F43" s="103" t="s">
        <v>405</v>
      </c>
      <c r="G43" s="104"/>
      <c r="H43" s="147" t="s">
        <v>968</v>
      </c>
      <c r="I43" s="107" t="s">
        <v>1413</v>
      </c>
      <c r="J43" s="108">
        <v>3</v>
      </c>
    </row>
    <row r="44" spans="1:10" s="108" customFormat="1" ht="15" customHeight="1">
      <c r="A44" s="150"/>
      <c r="B44" s="154"/>
      <c r="C44" s="149"/>
      <c r="D44" s="103" t="s">
        <v>1405</v>
      </c>
      <c r="E44" s="104"/>
      <c r="F44" s="103" t="s">
        <v>997</v>
      </c>
      <c r="G44" s="104"/>
      <c r="H44" s="147"/>
      <c r="I44" s="107" t="s">
        <v>1411</v>
      </c>
      <c r="J44" s="108">
        <v>2</v>
      </c>
    </row>
    <row r="45" spans="1:10" s="108" customFormat="1" ht="15" customHeight="1">
      <c r="A45" s="150"/>
      <c r="B45" s="154"/>
      <c r="C45" s="149"/>
      <c r="D45" s="109" t="s">
        <v>1407</v>
      </c>
      <c r="E45" s="104"/>
      <c r="F45" s="103" t="s">
        <v>407</v>
      </c>
      <c r="G45" s="104"/>
      <c r="H45" s="147"/>
      <c r="I45" s="107" t="s">
        <v>1414</v>
      </c>
      <c r="J45" s="108">
        <v>1</v>
      </c>
    </row>
    <row r="46" spans="1:10" s="108" customFormat="1" ht="15" customHeight="1">
      <c r="A46" s="148">
        <v>15</v>
      </c>
      <c r="B46" s="149">
        <v>42770</v>
      </c>
      <c r="C46" s="149" t="s">
        <v>1402</v>
      </c>
      <c r="D46" s="103" t="s">
        <v>8</v>
      </c>
      <c r="E46" s="104"/>
      <c r="F46" s="104"/>
      <c r="G46" s="106" t="s">
        <v>1045</v>
      </c>
      <c r="H46" s="147" t="s">
        <v>1415</v>
      </c>
      <c r="I46" s="107" t="s">
        <v>1416</v>
      </c>
      <c r="J46" s="108">
        <v>1</v>
      </c>
    </row>
    <row r="47" spans="1:10" s="108" customFormat="1" ht="15" customHeight="1">
      <c r="A47" s="148"/>
      <c r="B47" s="149"/>
      <c r="C47" s="149"/>
      <c r="D47" s="103" t="s">
        <v>9</v>
      </c>
      <c r="E47" s="104"/>
      <c r="F47" s="104"/>
      <c r="G47" s="106" t="s">
        <v>1046</v>
      </c>
      <c r="H47" s="147"/>
      <c r="I47" s="107" t="s">
        <v>1411</v>
      </c>
      <c r="J47" s="108">
        <v>2</v>
      </c>
    </row>
    <row r="48" spans="1:10" s="108" customFormat="1" ht="15" customHeight="1">
      <c r="A48" s="148"/>
      <c r="B48" s="149"/>
      <c r="C48" s="149"/>
      <c r="D48" s="109" t="s">
        <v>10</v>
      </c>
      <c r="E48" s="104"/>
      <c r="F48" s="104"/>
      <c r="G48" s="106" t="s">
        <v>1047</v>
      </c>
      <c r="H48" s="147"/>
      <c r="I48" s="107" t="s">
        <v>1411</v>
      </c>
      <c r="J48" s="108">
        <v>2</v>
      </c>
    </row>
    <row r="49" spans="1:10" s="108" customFormat="1" ht="15">
      <c r="A49" s="150">
        <v>16</v>
      </c>
      <c r="B49" s="154">
        <v>42771</v>
      </c>
      <c r="C49" s="149" t="s">
        <v>1409</v>
      </c>
      <c r="D49" s="103" t="s">
        <v>1403</v>
      </c>
      <c r="E49" s="103" t="s">
        <v>898</v>
      </c>
      <c r="F49" s="104"/>
      <c r="G49" s="105"/>
      <c r="H49" s="147" t="s">
        <v>940</v>
      </c>
      <c r="I49" s="107" t="s">
        <v>1417</v>
      </c>
      <c r="J49" s="108">
        <v>5</v>
      </c>
    </row>
    <row r="50" spans="1:10" s="108" customFormat="1" ht="15">
      <c r="A50" s="150"/>
      <c r="B50" s="154"/>
      <c r="C50" s="149"/>
      <c r="D50" s="103" t="s">
        <v>1405</v>
      </c>
      <c r="E50" s="103" t="s">
        <v>899</v>
      </c>
      <c r="F50" s="104"/>
      <c r="G50" s="105"/>
      <c r="H50" s="147"/>
      <c r="I50" s="107" t="s">
        <v>1414</v>
      </c>
      <c r="J50" s="108">
        <v>1</v>
      </c>
    </row>
    <row r="51" spans="1:10" s="108" customFormat="1" ht="15">
      <c r="A51" s="150"/>
      <c r="B51" s="154"/>
      <c r="C51" s="149"/>
      <c r="D51" s="109" t="s">
        <v>1407</v>
      </c>
      <c r="E51" s="103" t="s">
        <v>900</v>
      </c>
      <c r="F51" s="104"/>
      <c r="G51" s="105"/>
      <c r="H51" s="147"/>
      <c r="I51" s="107" t="s">
        <v>1417</v>
      </c>
      <c r="J51" s="108">
        <v>5</v>
      </c>
    </row>
    <row r="52" spans="1:10" s="108" customFormat="1" ht="15" customHeight="1">
      <c r="A52" s="148">
        <v>17</v>
      </c>
      <c r="B52" s="151">
        <v>42784</v>
      </c>
      <c r="C52" s="149" t="s">
        <v>1419</v>
      </c>
      <c r="D52" s="111" t="s">
        <v>8</v>
      </c>
      <c r="E52" s="104"/>
      <c r="F52" s="111" t="s">
        <v>998</v>
      </c>
      <c r="G52" s="104"/>
      <c r="H52" s="147" t="s">
        <v>424</v>
      </c>
      <c r="I52" s="107" t="s">
        <v>1420</v>
      </c>
      <c r="J52" s="108">
        <v>2</v>
      </c>
    </row>
    <row r="53" spans="1:10" s="108" customFormat="1" ht="15" customHeight="1">
      <c r="A53" s="148"/>
      <c r="B53" s="152"/>
      <c r="C53" s="149"/>
      <c r="D53" s="111" t="s">
        <v>9</v>
      </c>
      <c r="E53" s="104"/>
      <c r="F53" s="111" t="s">
        <v>419</v>
      </c>
      <c r="G53" s="104"/>
      <c r="H53" s="147"/>
      <c r="I53" s="107" t="s">
        <v>1421</v>
      </c>
      <c r="J53" s="108">
        <v>1</v>
      </c>
    </row>
    <row r="54" spans="1:10" s="108" customFormat="1" ht="15" customHeight="1">
      <c r="A54" s="148"/>
      <c r="B54" s="153"/>
      <c r="C54" s="149"/>
      <c r="D54" s="109" t="s">
        <v>10</v>
      </c>
      <c r="E54" s="104"/>
      <c r="F54" s="111" t="s">
        <v>999</v>
      </c>
      <c r="G54" s="104"/>
      <c r="H54" s="147"/>
      <c r="I54" s="107" t="s">
        <v>1422</v>
      </c>
      <c r="J54" s="108">
        <v>7</v>
      </c>
    </row>
    <row r="55" spans="1:10" s="108" customFormat="1" ht="15">
      <c r="A55" s="150">
        <v>18</v>
      </c>
      <c r="B55" s="155">
        <v>42785</v>
      </c>
      <c r="C55" s="149" t="s">
        <v>1423</v>
      </c>
      <c r="D55" s="111" t="s">
        <v>1424</v>
      </c>
      <c r="E55" s="105"/>
      <c r="F55" s="104"/>
      <c r="G55" s="111" t="s">
        <v>1048</v>
      </c>
      <c r="H55" s="147" t="s">
        <v>964</v>
      </c>
      <c r="I55" s="107" t="s">
        <v>1420</v>
      </c>
      <c r="J55" s="108">
        <v>2</v>
      </c>
    </row>
    <row r="56" spans="1:10" s="108" customFormat="1" ht="15">
      <c r="A56" s="150"/>
      <c r="B56" s="156"/>
      <c r="C56" s="149"/>
      <c r="D56" s="111" t="s">
        <v>1425</v>
      </c>
      <c r="E56" s="105"/>
      <c r="F56" s="104"/>
      <c r="G56" s="111" t="s">
        <v>1049</v>
      </c>
      <c r="H56" s="147"/>
      <c r="I56" s="107" t="s">
        <v>1421</v>
      </c>
      <c r="J56" s="108">
        <v>1</v>
      </c>
    </row>
    <row r="57" spans="1:10" s="108" customFormat="1" ht="15">
      <c r="A57" s="150"/>
      <c r="B57" s="157"/>
      <c r="C57" s="149"/>
      <c r="D57" s="109" t="s">
        <v>1426</v>
      </c>
      <c r="E57" s="105"/>
      <c r="F57" s="104"/>
      <c r="G57" s="111" t="s">
        <v>1427</v>
      </c>
      <c r="H57" s="147"/>
      <c r="I57" s="107" t="s">
        <v>1428</v>
      </c>
      <c r="J57" s="108">
        <v>1</v>
      </c>
    </row>
    <row r="58" spans="1:10" s="95" customFormat="1" ht="15" customHeight="1">
      <c r="A58" s="142">
        <v>19</v>
      </c>
      <c r="B58" s="158">
        <v>42791</v>
      </c>
      <c r="C58" s="143" t="s">
        <v>1430</v>
      </c>
      <c r="D58" s="112" t="s">
        <v>8</v>
      </c>
      <c r="E58" s="102" t="s">
        <v>901</v>
      </c>
      <c r="F58" s="98"/>
      <c r="G58" s="101"/>
      <c r="H58" s="144" t="s">
        <v>953</v>
      </c>
      <c r="I58" s="99" t="s">
        <v>1431</v>
      </c>
      <c r="J58" s="95">
        <v>2</v>
      </c>
    </row>
    <row r="59" spans="1:10" s="95" customFormat="1" ht="15" customHeight="1">
      <c r="A59" s="142"/>
      <c r="B59" s="159"/>
      <c r="C59" s="143"/>
      <c r="D59" s="112" t="s">
        <v>9</v>
      </c>
      <c r="E59" s="102" t="s">
        <v>399</v>
      </c>
      <c r="F59" s="98"/>
      <c r="G59" s="101"/>
      <c r="H59" s="144"/>
      <c r="I59" s="99" t="s">
        <v>1432</v>
      </c>
      <c r="J59" s="95">
        <v>2</v>
      </c>
    </row>
    <row r="60" spans="1:10" s="95" customFormat="1" ht="15" customHeight="1">
      <c r="A60" s="142"/>
      <c r="B60" s="160"/>
      <c r="C60" s="143"/>
      <c r="D60" s="100" t="s">
        <v>10</v>
      </c>
      <c r="E60" s="102" t="s">
        <v>395</v>
      </c>
      <c r="F60" s="98"/>
      <c r="G60" s="101"/>
      <c r="H60" s="144"/>
      <c r="I60" s="99" t="s">
        <v>1433</v>
      </c>
      <c r="J60" s="95">
        <v>1</v>
      </c>
    </row>
    <row r="61" spans="1:10" s="95" customFormat="1" ht="15">
      <c r="A61" s="145">
        <v>20</v>
      </c>
      <c r="B61" s="139">
        <v>42792</v>
      </c>
      <c r="C61" s="143" t="s">
        <v>1434</v>
      </c>
      <c r="D61" s="112" t="s">
        <v>1435</v>
      </c>
      <c r="E61" s="98"/>
      <c r="F61" s="102" t="s">
        <v>1000</v>
      </c>
      <c r="G61" s="98"/>
      <c r="H61" s="144" t="s">
        <v>885</v>
      </c>
      <c r="I61" s="99" t="s">
        <v>1436</v>
      </c>
      <c r="J61" s="96">
        <v>3</v>
      </c>
    </row>
    <row r="62" spans="1:10" s="95" customFormat="1" ht="15">
      <c r="A62" s="145"/>
      <c r="B62" s="140"/>
      <c r="C62" s="143"/>
      <c r="D62" s="112" t="s">
        <v>1437</v>
      </c>
      <c r="E62" s="98"/>
      <c r="F62" s="102" t="s">
        <v>1001</v>
      </c>
      <c r="G62" s="98"/>
      <c r="H62" s="144"/>
      <c r="I62" s="99" t="s">
        <v>1433</v>
      </c>
      <c r="J62" s="95">
        <v>1</v>
      </c>
    </row>
    <row r="63" spans="1:10" s="95" customFormat="1" ht="15">
      <c r="A63" s="145"/>
      <c r="B63" s="141"/>
      <c r="C63" s="143"/>
      <c r="D63" s="100" t="s">
        <v>1438</v>
      </c>
      <c r="E63" s="98"/>
      <c r="F63" s="102" t="s">
        <v>1002</v>
      </c>
      <c r="G63" s="98"/>
      <c r="H63" s="144"/>
      <c r="I63" s="99" t="s">
        <v>1439</v>
      </c>
      <c r="J63" s="95">
        <v>4</v>
      </c>
    </row>
    <row r="64" spans="1:10" s="95" customFormat="1" ht="15" customHeight="1">
      <c r="A64" s="142">
        <v>21</v>
      </c>
      <c r="B64" s="158">
        <v>42798</v>
      </c>
      <c r="C64" s="143" t="s">
        <v>1441</v>
      </c>
      <c r="D64" s="113" t="s">
        <v>8</v>
      </c>
      <c r="E64" s="101"/>
      <c r="F64" s="98"/>
      <c r="G64" s="102" t="s">
        <v>1050</v>
      </c>
      <c r="H64" s="144" t="s">
        <v>872</v>
      </c>
      <c r="I64" s="99" t="s">
        <v>1442</v>
      </c>
      <c r="J64" s="95">
        <v>7</v>
      </c>
    </row>
    <row r="65" spans="1:10" s="95" customFormat="1" ht="15" customHeight="1">
      <c r="A65" s="142"/>
      <c r="B65" s="159"/>
      <c r="C65" s="143"/>
      <c r="D65" s="113" t="s">
        <v>9</v>
      </c>
      <c r="E65" s="101"/>
      <c r="F65" s="98"/>
      <c r="G65" s="102" t="s">
        <v>1051</v>
      </c>
      <c r="H65" s="144"/>
      <c r="I65" s="99" t="s">
        <v>1443</v>
      </c>
      <c r="J65" s="95">
        <v>2</v>
      </c>
    </row>
    <row r="66" spans="1:10" s="95" customFormat="1" ht="15" customHeight="1">
      <c r="A66" s="142"/>
      <c r="B66" s="160"/>
      <c r="C66" s="143"/>
      <c r="D66" s="100" t="s">
        <v>10</v>
      </c>
      <c r="E66" s="101"/>
      <c r="F66" s="98"/>
      <c r="G66" s="102" t="s">
        <v>1052</v>
      </c>
      <c r="H66" s="144"/>
      <c r="I66" s="99" t="s">
        <v>1444</v>
      </c>
      <c r="J66" s="95">
        <v>1</v>
      </c>
    </row>
    <row r="67" spans="1:10" s="95" customFormat="1" ht="15">
      <c r="A67" s="145">
        <v>22</v>
      </c>
      <c r="B67" s="139">
        <v>42799</v>
      </c>
      <c r="C67" s="143" t="s">
        <v>1445</v>
      </c>
      <c r="D67" s="113" t="s">
        <v>1446</v>
      </c>
      <c r="E67" s="113" t="s">
        <v>902</v>
      </c>
      <c r="F67" s="101"/>
      <c r="G67" s="98"/>
      <c r="H67" s="144" t="s">
        <v>987</v>
      </c>
      <c r="I67" s="99" t="s">
        <v>1447</v>
      </c>
      <c r="J67" s="95">
        <v>0</v>
      </c>
    </row>
    <row r="68" spans="1:10" s="95" customFormat="1" ht="15">
      <c r="A68" s="145"/>
      <c r="B68" s="140"/>
      <c r="C68" s="143"/>
      <c r="D68" s="113" t="s">
        <v>1448</v>
      </c>
      <c r="E68" s="113" t="s">
        <v>903</v>
      </c>
      <c r="F68" s="101"/>
      <c r="G68" s="98"/>
      <c r="H68" s="144"/>
      <c r="I68" s="99" t="s">
        <v>1449</v>
      </c>
      <c r="J68" s="95">
        <v>1</v>
      </c>
    </row>
    <row r="69" spans="1:10" s="95" customFormat="1" ht="15">
      <c r="A69" s="145"/>
      <c r="B69" s="141"/>
      <c r="C69" s="143"/>
      <c r="D69" s="100" t="s">
        <v>1450</v>
      </c>
      <c r="E69" s="113" t="s">
        <v>904</v>
      </c>
      <c r="F69" s="101"/>
      <c r="G69" s="98"/>
      <c r="H69" s="144"/>
      <c r="I69" s="99" t="s">
        <v>1451</v>
      </c>
      <c r="J69" s="95">
        <v>2</v>
      </c>
    </row>
    <row r="70" spans="1:10" s="95" customFormat="1" ht="15" customHeight="1">
      <c r="A70" s="142">
        <v>23</v>
      </c>
      <c r="B70" s="158">
        <v>42805</v>
      </c>
      <c r="C70" s="143" t="s">
        <v>1453</v>
      </c>
      <c r="D70" s="114" t="s">
        <v>8</v>
      </c>
      <c r="E70" s="101"/>
      <c r="F70" s="114" t="s">
        <v>1003</v>
      </c>
      <c r="G70" s="101"/>
      <c r="H70" s="144" t="s">
        <v>864</v>
      </c>
      <c r="I70" s="99" t="s">
        <v>1454</v>
      </c>
      <c r="J70" s="95">
        <v>2</v>
      </c>
    </row>
    <row r="71" spans="1:10" s="95" customFormat="1" ht="15" customHeight="1">
      <c r="A71" s="142"/>
      <c r="B71" s="159"/>
      <c r="C71" s="143"/>
      <c r="D71" s="114" t="s">
        <v>9</v>
      </c>
      <c r="E71" s="101"/>
      <c r="F71" s="114" t="s">
        <v>1004</v>
      </c>
      <c r="G71" s="101"/>
      <c r="H71" s="144"/>
      <c r="I71" s="99" t="s">
        <v>1455</v>
      </c>
      <c r="J71" s="95">
        <v>4</v>
      </c>
    </row>
    <row r="72" spans="1:10" s="95" customFormat="1" ht="15" customHeight="1">
      <c r="A72" s="142"/>
      <c r="B72" s="160"/>
      <c r="C72" s="143"/>
      <c r="D72" s="100" t="s">
        <v>10</v>
      </c>
      <c r="E72" s="101"/>
      <c r="F72" s="114" t="s">
        <v>415</v>
      </c>
      <c r="G72" s="101"/>
      <c r="H72" s="144"/>
      <c r="I72" s="99" t="s">
        <v>1456</v>
      </c>
      <c r="J72" s="95">
        <v>2</v>
      </c>
    </row>
    <row r="73" spans="1:10" s="95" customFormat="1" ht="15">
      <c r="A73" s="145">
        <v>24</v>
      </c>
      <c r="B73" s="139">
        <v>42806</v>
      </c>
      <c r="C73" s="143" t="s">
        <v>1457</v>
      </c>
      <c r="D73" s="114" t="s">
        <v>1458</v>
      </c>
      <c r="E73" s="98"/>
      <c r="F73" s="101"/>
      <c r="G73" s="114" t="s">
        <v>1053</v>
      </c>
      <c r="H73" s="144" t="s">
        <v>427</v>
      </c>
      <c r="I73" s="99" t="s">
        <v>1459</v>
      </c>
      <c r="J73" s="95">
        <v>1</v>
      </c>
    </row>
    <row r="74" spans="1:10" s="95" customFormat="1" ht="15">
      <c r="A74" s="145"/>
      <c r="B74" s="140"/>
      <c r="C74" s="143"/>
      <c r="D74" s="114" t="s">
        <v>1460</v>
      </c>
      <c r="E74" s="98"/>
      <c r="F74" s="101"/>
      <c r="G74" s="114" t="s">
        <v>1054</v>
      </c>
      <c r="H74" s="144"/>
      <c r="I74" s="99" t="s">
        <v>1461</v>
      </c>
      <c r="J74" s="95">
        <v>0</v>
      </c>
    </row>
    <row r="75" spans="1:10" s="95" customFormat="1" ht="15">
      <c r="A75" s="145"/>
      <c r="B75" s="141"/>
      <c r="C75" s="143"/>
      <c r="D75" s="100" t="s">
        <v>1462</v>
      </c>
      <c r="E75" s="98"/>
      <c r="F75" s="101"/>
      <c r="G75" s="114" t="s">
        <v>1055</v>
      </c>
      <c r="H75" s="144"/>
      <c r="I75" s="99" t="s">
        <v>1463</v>
      </c>
      <c r="J75" s="95">
        <v>3</v>
      </c>
    </row>
    <row r="76" spans="1:10" s="95" customFormat="1" ht="15" customHeight="1">
      <c r="A76" s="142">
        <v>25</v>
      </c>
      <c r="B76" s="158">
        <v>42812</v>
      </c>
      <c r="C76" s="143" t="s">
        <v>1466</v>
      </c>
      <c r="D76" s="115" t="s">
        <v>8</v>
      </c>
      <c r="E76" s="102" t="s">
        <v>905</v>
      </c>
      <c r="F76" s="98"/>
      <c r="G76" s="101"/>
      <c r="H76" s="144" t="s">
        <v>977</v>
      </c>
      <c r="I76" s="99" t="s">
        <v>1467</v>
      </c>
      <c r="J76" s="95">
        <v>2</v>
      </c>
    </row>
    <row r="77" spans="1:10" s="95" customFormat="1" ht="15" customHeight="1">
      <c r="A77" s="142"/>
      <c r="B77" s="159"/>
      <c r="C77" s="143"/>
      <c r="D77" s="115" t="s">
        <v>9</v>
      </c>
      <c r="E77" s="102" t="s">
        <v>906</v>
      </c>
      <c r="F77" s="98"/>
      <c r="G77" s="101"/>
      <c r="H77" s="144"/>
      <c r="I77" s="99" t="s">
        <v>1468</v>
      </c>
      <c r="J77" s="95">
        <v>4</v>
      </c>
    </row>
    <row r="78" spans="1:10" s="95" customFormat="1" ht="15" customHeight="1">
      <c r="A78" s="142"/>
      <c r="B78" s="160"/>
      <c r="C78" s="143"/>
      <c r="D78" s="100" t="s">
        <v>10</v>
      </c>
      <c r="E78" s="102" t="s">
        <v>907</v>
      </c>
      <c r="F78" s="98"/>
      <c r="G78" s="101"/>
      <c r="H78" s="144"/>
      <c r="I78" s="99" t="s">
        <v>1469</v>
      </c>
      <c r="J78" s="95">
        <v>3</v>
      </c>
    </row>
    <row r="79" spans="1:10" s="95" customFormat="1" ht="15">
      <c r="A79" s="145">
        <v>26</v>
      </c>
      <c r="B79" s="139">
        <v>42813</v>
      </c>
      <c r="C79" s="143" t="s">
        <v>1470</v>
      </c>
      <c r="D79" s="115" t="s">
        <v>1471</v>
      </c>
      <c r="E79" s="98"/>
      <c r="F79" s="102" t="s">
        <v>1005</v>
      </c>
      <c r="G79" s="98"/>
      <c r="H79" s="144" t="s">
        <v>880</v>
      </c>
      <c r="I79" s="99" t="s">
        <v>1472</v>
      </c>
      <c r="J79" s="95">
        <v>3</v>
      </c>
    </row>
    <row r="80" spans="1:10" s="95" customFormat="1" ht="15">
      <c r="A80" s="145"/>
      <c r="B80" s="140"/>
      <c r="C80" s="143"/>
      <c r="D80" s="115" t="s">
        <v>1473</v>
      </c>
      <c r="E80" s="98"/>
      <c r="F80" s="102" t="s">
        <v>1006</v>
      </c>
      <c r="G80" s="98"/>
      <c r="H80" s="144"/>
      <c r="I80" s="99" t="s">
        <v>1474</v>
      </c>
      <c r="J80" s="95">
        <v>1</v>
      </c>
    </row>
    <row r="81" spans="1:10" s="95" customFormat="1" ht="15">
      <c r="A81" s="145"/>
      <c r="B81" s="141"/>
      <c r="C81" s="143"/>
      <c r="D81" s="100" t="s">
        <v>1475</v>
      </c>
      <c r="E81" s="98"/>
      <c r="F81" s="102" t="s">
        <v>420</v>
      </c>
      <c r="G81" s="98"/>
      <c r="H81" s="144"/>
      <c r="I81" s="99" t="s">
        <v>1476</v>
      </c>
      <c r="J81" s="95">
        <v>2</v>
      </c>
    </row>
    <row r="82" spans="1:10" s="95" customFormat="1" ht="15" customHeight="1">
      <c r="A82" s="142">
        <v>27</v>
      </c>
      <c r="B82" s="158">
        <v>42819</v>
      </c>
      <c r="C82" s="143" t="s">
        <v>1477</v>
      </c>
      <c r="D82" s="115" t="s">
        <v>8</v>
      </c>
      <c r="E82" s="101"/>
      <c r="F82" s="98"/>
      <c r="G82" s="102" t="s">
        <v>1056</v>
      </c>
      <c r="H82" s="144" t="s">
        <v>430</v>
      </c>
      <c r="I82" s="99" t="s">
        <v>1478</v>
      </c>
      <c r="J82" s="95">
        <v>3</v>
      </c>
    </row>
    <row r="83" spans="1:10" s="95" customFormat="1" ht="15" customHeight="1">
      <c r="A83" s="142"/>
      <c r="B83" s="159"/>
      <c r="C83" s="143"/>
      <c r="D83" s="115" t="s">
        <v>9</v>
      </c>
      <c r="E83" s="101"/>
      <c r="F83" s="98"/>
      <c r="G83" s="102" t="s">
        <v>1057</v>
      </c>
      <c r="H83" s="144"/>
      <c r="I83" s="99" t="s">
        <v>1479</v>
      </c>
      <c r="J83" s="95">
        <v>1</v>
      </c>
    </row>
    <row r="84" spans="1:10" s="95" customFormat="1" ht="15" customHeight="1">
      <c r="A84" s="142"/>
      <c r="B84" s="160"/>
      <c r="C84" s="143"/>
      <c r="D84" s="100" t="s">
        <v>10</v>
      </c>
      <c r="E84" s="101"/>
      <c r="F84" s="98"/>
      <c r="G84" s="102" t="s">
        <v>1058</v>
      </c>
      <c r="H84" s="144"/>
      <c r="I84" s="99" t="s">
        <v>1480</v>
      </c>
      <c r="J84" s="95">
        <v>3</v>
      </c>
    </row>
    <row r="85" spans="1:10" s="95" customFormat="1" ht="15">
      <c r="A85" s="145">
        <v>28</v>
      </c>
      <c r="B85" s="139">
        <v>42820</v>
      </c>
      <c r="C85" s="143" t="s">
        <v>1466</v>
      </c>
      <c r="D85" s="115" t="s">
        <v>1471</v>
      </c>
      <c r="E85" s="115" t="s">
        <v>396</v>
      </c>
      <c r="F85" s="101"/>
      <c r="G85" s="98"/>
      <c r="H85" s="144" t="s">
        <v>984</v>
      </c>
      <c r="I85" s="99" t="s">
        <v>1472</v>
      </c>
      <c r="J85" s="95">
        <v>3</v>
      </c>
    </row>
    <row r="86" spans="1:10" s="95" customFormat="1" ht="15">
      <c r="A86" s="145"/>
      <c r="B86" s="140"/>
      <c r="C86" s="143"/>
      <c r="D86" s="115" t="s">
        <v>1473</v>
      </c>
      <c r="E86" s="115" t="s">
        <v>162</v>
      </c>
      <c r="F86" s="101"/>
      <c r="G86" s="98"/>
      <c r="H86" s="144"/>
      <c r="I86" s="99" t="s">
        <v>1472</v>
      </c>
      <c r="J86" s="95">
        <v>3</v>
      </c>
    </row>
    <row r="87" spans="1:10" s="95" customFormat="1" ht="15">
      <c r="A87" s="145"/>
      <c r="B87" s="141"/>
      <c r="C87" s="143"/>
      <c r="D87" s="100" t="s">
        <v>1475</v>
      </c>
      <c r="E87" s="115" t="s">
        <v>908</v>
      </c>
      <c r="F87" s="101"/>
      <c r="G87" s="98"/>
      <c r="H87" s="144"/>
      <c r="I87" s="99" t="s">
        <v>1467</v>
      </c>
      <c r="J87" s="95">
        <v>2</v>
      </c>
    </row>
    <row r="88" spans="1:10" s="95" customFormat="1" ht="15" customHeight="1">
      <c r="A88" s="142">
        <v>29</v>
      </c>
      <c r="B88" s="158">
        <v>42826</v>
      </c>
      <c r="C88" s="143" t="s">
        <v>1484</v>
      </c>
      <c r="D88" s="119" t="s">
        <v>8</v>
      </c>
      <c r="E88" s="101"/>
      <c r="F88" s="119" t="s">
        <v>1007</v>
      </c>
      <c r="G88" s="101"/>
      <c r="H88" s="144" t="s">
        <v>869</v>
      </c>
      <c r="I88" s="99" t="s">
        <v>1485</v>
      </c>
      <c r="J88" s="95">
        <v>2</v>
      </c>
    </row>
    <row r="89" spans="1:10" s="95" customFormat="1" ht="15" customHeight="1">
      <c r="A89" s="142"/>
      <c r="B89" s="159"/>
      <c r="C89" s="143"/>
      <c r="D89" s="119" t="s">
        <v>9</v>
      </c>
      <c r="E89" s="101"/>
      <c r="F89" s="119" t="s">
        <v>406</v>
      </c>
      <c r="G89" s="101"/>
      <c r="H89" s="144"/>
      <c r="I89" s="99" t="s">
        <v>1486</v>
      </c>
      <c r="J89" s="95">
        <v>0</v>
      </c>
    </row>
    <row r="90" spans="1:10" s="95" customFormat="1" ht="15" customHeight="1">
      <c r="A90" s="142"/>
      <c r="B90" s="160"/>
      <c r="C90" s="143"/>
      <c r="D90" s="100" t="s">
        <v>10</v>
      </c>
      <c r="E90" s="101"/>
      <c r="F90" s="119" t="s">
        <v>1008</v>
      </c>
      <c r="G90" s="101"/>
      <c r="H90" s="144"/>
      <c r="I90" s="99" t="s">
        <v>1487</v>
      </c>
      <c r="J90" s="95">
        <v>4</v>
      </c>
    </row>
    <row r="91" spans="1:10" s="95" customFormat="1" ht="15">
      <c r="A91" s="145">
        <v>30</v>
      </c>
      <c r="B91" s="139">
        <v>42827</v>
      </c>
      <c r="C91" s="143" t="s">
        <v>1488</v>
      </c>
      <c r="D91" s="119" t="s">
        <v>1489</v>
      </c>
      <c r="E91" s="98"/>
      <c r="F91" s="101"/>
      <c r="G91" s="119" t="s">
        <v>1059</v>
      </c>
      <c r="H91" s="144" t="s">
        <v>429</v>
      </c>
      <c r="I91" s="99" t="s">
        <v>1490</v>
      </c>
      <c r="J91" s="95">
        <v>2</v>
      </c>
    </row>
    <row r="92" spans="1:10" s="95" customFormat="1" ht="15">
      <c r="A92" s="145"/>
      <c r="B92" s="140"/>
      <c r="C92" s="143"/>
      <c r="D92" s="119" t="s">
        <v>1491</v>
      </c>
      <c r="E92" s="98"/>
      <c r="F92" s="101"/>
      <c r="G92" s="119" t="s">
        <v>1060</v>
      </c>
      <c r="H92" s="144"/>
      <c r="I92" s="99" t="s">
        <v>1492</v>
      </c>
      <c r="J92" s="95">
        <v>6</v>
      </c>
    </row>
    <row r="93" spans="1:10" s="95" customFormat="1" ht="15">
      <c r="A93" s="145"/>
      <c r="B93" s="141"/>
      <c r="C93" s="143"/>
      <c r="D93" s="100" t="s">
        <v>1493</v>
      </c>
      <c r="E93" s="98"/>
      <c r="F93" s="101"/>
      <c r="G93" s="119" t="s">
        <v>1061</v>
      </c>
      <c r="H93" s="144"/>
      <c r="I93" s="99" t="s">
        <v>1494</v>
      </c>
      <c r="J93" s="95">
        <v>8</v>
      </c>
    </row>
    <row r="94" spans="1:10" s="95" customFormat="1" ht="15" customHeight="1">
      <c r="A94" s="142">
        <v>31</v>
      </c>
      <c r="B94" s="158">
        <v>42833</v>
      </c>
      <c r="C94" s="143" t="s">
        <v>1495</v>
      </c>
      <c r="D94" s="119" t="s">
        <v>8</v>
      </c>
      <c r="E94" s="102" t="s">
        <v>909</v>
      </c>
      <c r="F94" s="98"/>
      <c r="G94" s="101"/>
      <c r="H94" s="144" t="s">
        <v>979</v>
      </c>
      <c r="I94" s="99" t="s">
        <v>1496</v>
      </c>
      <c r="J94" s="95">
        <v>7</v>
      </c>
    </row>
    <row r="95" spans="1:10" s="95" customFormat="1" ht="15" customHeight="1">
      <c r="A95" s="142"/>
      <c r="B95" s="159"/>
      <c r="C95" s="143"/>
      <c r="D95" s="119" t="s">
        <v>9</v>
      </c>
      <c r="E95" s="102" t="s">
        <v>910</v>
      </c>
      <c r="F95" s="98"/>
      <c r="G95" s="101"/>
      <c r="H95" s="144"/>
      <c r="I95" s="99" t="s">
        <v>1497</v>
      </c>
      <c r="J95" s="95">
        <v>5</v>
      </c>
    </row>
    <row r="96" spans="1:10" s="95" customFormat="1" ht="15" customHeight="1">
      <c r="A96" s="142"/>
      <c r="B96" s="160"/>
      <c r="C96" s="143"/>
      <c r="D96" s="100" t="s">
        <v>10</v>
      </c>
      <c r="E96" s="102" t="s">
        <v>911</v>
      </c>
      <c r="F96" s="98"/>
      <c r="G96" s="101"/>
      <c r="H96" s="144"/>
      <c r="I96" s="99" t="s">
        <v>1490</v>
      </c>
      <c r="J96" s="95">
        <v>2</v>
      </c>
    </row>
    <row r="97" spans="1:10" s="95" customFormat="1" ht="15">
      <c r="A97" s="145">
        <v>32</v>
      </c>
      <c r="B97" s="139">
        <v>42834</v>
      </c>
      <c r="C97" s="143" t="s">
        <v>1484</v>
      </c>
      <c r="D97" s="119" t="s">
        <v>1489</v>
      </c>
      <c r="E97" s="98"/>
      <c r="F97" s="102" t="s">
        <v>1009</v>
      </c>
      <c r="G97" s="98"/>
      <c r="H97" s="144" t="s">
        <v>425</v>
      </c>
      <c r="I97" s="99" t="s">
        <v>1498</v>
      </c>
      <c r="J97" s="95">
        <v>3</v>
      </c>
    </row>
    <row r="98" spans="1:10" s="95" customFormat="1" ht="15">
      <c r="A98" s="145"/>
      <c r="B98" s="140"/>
      <c r="C98" s="143"/>
      <c r="D98" s="119" t="s">
        <v>1491</v>
      </c>
      <c r="E98" s="98"/>
      <c r="F98" s="102" t="s">
        <v>416</v>
      </c>
      <c r="G98" s="98"/>
      <c r="H98" s="144"/>
      <c r="I98" s="99" t="s">
        <v>1499</v>
      </c>
      <c r="J98" s="95">
        <v>1</v>
      </c>
    </row>
    <row r="99" spans="1:10" s="95" customFormat="1" ht="15">
      <c r="A99" s="145"/>
      <c r="B99" s="141"/>
      <c r="C99" s="143"/>
      <c r="D99" s="100" t="s">
        <v>1493</v>
      </c>
      <c r="E99" s="98"/>
      <c r="F99" s="102" t="s">
        <v>1010</v>
      </c>
      <c r="G99" s="98"/>
      <c r="H99" s="144"/>
      <c r="I99" s="99" t="s">
        <v>1500</v>
      </c>
      <c r="J99" s="95">
        <v>3</v>
      </c>
    </row>
    <row r="100" spans="1:10" s="58" customFormat="1" ht="15" customHeight="1">
      <c r="A100" s="128">
        <v>33</v>
      </c>
      <c r="B100" s="132">
        <v>42847</v>
      </c>
      <c r="C100" s="130" t="s">
        <v>858</v>
      </c>
      <c r="D100" s="54" t="s">
        <v>8</v>
      </c>
      <c r="E100" s="91"/>
      <c r="F100" s="90"/>
      <c r="G100" s="60" t="s">
        <v>1062</v>
      </c>
      <c r="H100" s="131" t="s">
        <v>428</v>
      </c>
      <c r="I100" s="125" t="s">
        <v>1483</v>
      </c>
      <c r="J100" s="95"/>
    </row>
    <row r="101" spans="1:10" s="58" customFormat="1" ht="15" customHeight="1">
      <c r="A101" s="128"/>
      <c r="B101" s="133"/>
      <c r="C101" s="130"/>
      <c r="D101" s="54" t="s">
        <v>9</v>
      </c>
      <c r="E101" s="91"/>
      <c r="F101" s="90"/>
      <c r="G101" s="60" t="s">
        <v>1063</v>
      </c>
      <c r="H101" s="131"/>
      <c r="I101" s="126"/>
      <c r="J101" s="95"/>
    </row>
    <row r="102" spans="1:10" s="58" customFormat="1" ht="15" customHeight="1">
      <c r="A102" s="128"/>
      <c r="B102" s="134"/>
      <c r="C102" s="130"/>
      <c r="D102" s="55" t="s">
        <v>10</v>
      </c>
      <c r="E102" s="91"/>
      <c r="F102" s="90"/>
      <c r="G102" s="60" t="s">
        <v>1064</v>
      </c>
      <c r="H102" s="131"/>
      <c r="I102" s="127"/>
      <c r="J102" s="95"/>
    </row>
    <row r="103" spans="1:10" s="95" customFormat="1" ht="15">
      <c r="A103" s="145">
        <v>34</v>
      </c>
      <c r="B103" s="139">
        <v>42848</v>
      </c>
      <c r="C103" s="143" t="s">
        <v>1506</v>
      </c>
      <c r="D103" s="120" t="s">
        <v>1507</v>
      </c>
      <c r="E103" s="120" t="s">
        <v>912</v>
      </c>
      <c r="F103" s="101"/>
      <c r="G103" s="98"/>
      <c r="H103" s="144" t="s">
        <v>970</v>
      </c>
      <c r="I103" s="99" t="s">
        <v>1508</v>
      </c>
      <c r="J103" s="95">
        <v>3</v>
      </c>
    </row>
    <row r="104" spans="1:10" s="95" customFormat="1" ht="15">
      <c r="A104" s="145"/>
      <c r="B104" s="140"/>
      <c r="C104" s="143"/>
      <c r="D104" s="120" t="s">
        <v>1509</v>
      </c>
      <c r="E104" s="120" t="s">
        <v>394</v>
      </c>
      <c r="F104" s="101"/>
      <c r="G104" s="98"/>
      <c r="H104" s="144"/>
      <c r="I104" s="99" t="s">
        <v>1510</v>
      </c>
      <c r="J104" s="95">
        <v>2</v>
      </c>
    </row>
    <row r="105" spans="1:10" s="95" customFormat="1" ht="15">
      <c r="A105" s="145"/>
      <c r="B105" s="141"/>
      <c r="C105" s="143"/>
      <c r="D105" s="100" t="s">
        <v>1511</v>
      </c>
      <c r="E105" s="120" t="s">
        <v>913</v>
      </c>
      <c r="F105" s="101"/>
      <c r="G105" s="98"/>
      <c r="H105" s="144"/>
      <c r="I105" s="99" t="s">
        <v>1512</v>
      </c>
      <c r="J105" s="95">
        <v>5</v>
      </c>
    </row>
    <row r="106" spans="1:10" s="58" customFormat="1" ht="15" customHeight="1">
      <c r="A106" s="128">
        <v>35</v>
      </c>
      <c r="B106" s="132">
        <v>42854</v>
      </c>
      <c r="C106" s="130" t="s">
        <v>857</v>
      </c>
      <c r="D106" s="54" t="s">
        <v>8</v>
      </c>
      <c r="E106" s="91"/>
      <c r="F106" s="54" t="s">
        <v>1011</v>
      </c>
      <c r="G106" s="91"/>
      <c r="H106" s="131" t="s">
        <v>886</v>
      </c>
      <c r="I106" s="59" t="s">
        <v>1503</v>
      </c>
      <c r="J106" s="95">
        <v>1</v>
      </c>
    </row>
    <row r="107" spans="1:10" s="58" customFormat="1" ht="15" customHeight="1">
      <c r="A107" s="128"/>
      <c r="B107" s="133"/>
      <c r="C107" s="130"/>
      <c r="D107" s="54" t="s">
        <v>9</v>
      </c>
      <c r="E107" s="91"/>
      <c r="F107" s="54" t="s">
        <v>1012</v>
      </c>
      <c r="G107" s="91"/>
      <c r="H107" s="131"/>
      <c r="I107" s="59" t="s">
        <v>1502</v>
      </c>
      <c r="J107" s="95">
        <v>4</v>
      </c>
    </row>
    <row r="108" spans="1:10" s="58" customFormat="1" ht="15" customHeight="1">
      <c r="A108" s="128"/>
      <c r="B108" s="134"/>
      <c r="C108" s="130"/>
      <c r="D108" s="55" t="s">
        <v>10</v>
      </c>
      <c r="E108" s="91"/>
      <c r="F108" s="54" t="s">
        <v>410</v>
      </c>
      <c r="G108" s="91"/>
      <c r="H108" s="131"/>
      <c r="I108" s="59" t="s">
        <v>1502</v>
      </c>
      <c r="J108" s="95">
        <v>4</v>
      </c>
    </row>
    <row r="109" spans="1:10" s="58" customFormat="1" ht="15">
      <c r="A109" s="135">
        <v>36</v>
      </c>
      <c r="B109" s="136">
        <v>42855</v>
      </c>
      <c r="C109" s="130" t="s">
        <v>858</v>
      </c>
      <c r="D109" s="54" t="s">
        <v>861</v>
      </c>
      <c r="E109" s="90"/>
      <c r="F109" s="91"/>
      <c r="G109" s="54" t="s">
        <v>1065</v>
      </c>
      <c r="H109" s="131" t="s">
        <v>432</v>
      </c>
      <c r="I109" s="59" t="s">
        <v>1504</v>
      </c>
      <c r="J109" s="95">
        <v>1</v>
      </c>
    </row>
    <row r="110" spans="1:10" s="58" customFormat="1" ht="15">
      <c r="A110" s="135"/>
      <c r="B110" s="137"/>
      <c r="C110" s="130"/>
      <c r="D110" s="54" t="s">
        <v>862</v>
      </c>
      <c r="E110" s="90"/>
      <c r="F110" s="91"/>
      <c r="G110" s="54" t="s">
        <v>1066</v>
      </c>
      <c r="H110" s="131"/>
      <c r="I110" s="59" t="s">
        <v>1505</v>
      </c>
      <c r="J110" s="95">
        <v>5</v>
      </c>
    </row>
    <row r="111" spans="1:10" s="58" customFormat="1" ht="15">
      <c r="A111" s="135"/>
      <c r="B111" s="138"/>
      <c r="C111" s="130"/>
      <c r="D111" s="55" t="s">
        <v>863</v>
      </c>
      <c r="E111" s="90"/>
      <c r="F111" s="91"/>
      <c r="G111" s="54" t="s">
        <v>1067</v>
      </c>
      <c r="H111" s="131"/>
      <c r="I111" s="59" t="s">
        <v>1503</v>
      </c>
      <c r="J111" s="95">
        <v>1</v>
      </c>
    </row>
    <row r="112" spans="1:10" s="58" customFormat="1" ht="15" customHeight="1">
      <c r="A112" s="128">
        <v>37</v>
      </c>
      <c r="B112" s="132">
        <v>42861</v>
      </c>
      <c r="C112" s="130" t="s">
        <v>856</v>
      </c>
      <c r="D112" s="54" t="s">
        <v>8</v>
      </c>
      <c r="E112" s="60" t="s">
        <v>914</v>
      </c>
      <c r="F112" s="90"/>
      <c r="G112" s="91"/>
      <c r="H112" s="131" t="s">
        <v>988</v>
      </c>
      <c r="I112" s="59"/>
      <c r="J112" s="95"/>
    </row>
    <row r="113" spans="1:10" s="58" customFormat="1" ht="15" customHeight="1">
      <c r="A113" s="128"/>
      <c r="B113" s="133"/>
      <c r="C113" s="130"/>
      <c r="D113" s="54" t="s">
        <v>9</v>
      </c>
      <c r="E113" s="60" t="s">
        <v>915</v>
      </c>
      <c r="F113" s="90"/>
      <c r="G113" s="91"/>
      <c r="H113" s="131"/>
      <c r="I113" s="59"/>
      <c r="J113" s="95"/>
    </row>
    <row r="114" spans="1:10" s="58" customFormat="1" ht="15" customHeight="1">
      <c r="A114" s="128"/>
      <c r="B114" s="134"/>
      <c r="C114" s="130"/>
      <c r="D114" s="55" t="s">
        <v>10</v>
      </c>
      <c r="E114" s="60" t="s">
        <v>916</v>
      </c>
      <c r="F114" s="90"/>
      <c r="G114" s="91"/>
      <c r="H114" s="131"/>
      <c r="I114" s="59"/>
      <c r="J114" s="95"/>
    </row>
    <row r="115" spans="1:10" s="58" customFormat="1" ht="15" customHeight="1">
      <c r="A115" s="135">
        <v>38</v>
      </c>
      <c r="B115" s="136">
        <v>42862</v>
      </c>
      <c r="C115" s="130" t="s">
        <v>857</v>
      </c>
      <c r="D115" s="54" t="s">
        <v>861</v>
      </c>
      <c r="E115" s="91"/>
      <c r="F115" s="60" t="s">
        <v>421</v>
      </c>
      <c r="G115" s="91"/>
      <c r="H115" s="131" t="s">
        <v>881</v>
      </c>
      <c r="I115" s="59"/>
      <c r="J115" s="95"/>
    </row>
    <row r="116" spans="1:10" s="58" customFormat="1" ht="15" customHeight="1">
      <c r="A116" s="135"/>
      <c r="B116" s="137"/>
      <c r="C116" s="130"/>
      <c r="D116" s="54" t="s">
        <v>862</v>
      </c>
      <c r="E116" s="91"/>
      <c r="F116" s="60" t="s">
        <v>1013</v>
      </c>
      <c r="G116" s="91"/>
      <c r="H116" s="131"/>
      <c r="I116" s="59"/>
      <c r="J116" s="95"/>
    </row>
    <row r="117" spans="1:10" s="58" customFormat="1" ht="15" customHeight="1">
      <c r="A117" s="135"/>
      <c r="B117" s="138"/>
      <c r="C117" s="130"/>
      <c r="D117" s="55" t="s">
        <v>863</v>
      </c>
      <c r="E117" s="91"/>
      <c r="F117" s="60" t="s">
        <v>1014</v>
      </c>
      <c r="G117" s="91"/>
      <c r="H117" s="131"/>
      <c r="I117" s="59"/>
      <c r="J117" s="95"/>
    </row>
    <row r="118" spans="1:10" s="58" customFormat="1" ht="15">
      <c r="A118" s="128">
        <v>39</v>
      </c>
      <c r="B118" s="132">
        <v>42868</v>
      </c>
      <c r="C118" s="130" t="s">
        <v>858</v>
      </c>
      <c r="D118" s="54" t="s">
        <v>8</v>
      </c>
      <c r="E118" s="90"/>
      <c r="F118" s="91"/>
      <c r="G118" s="54" t="s">
        <v>1068</v>
      </c>
      <c r="H118" s="131" t="s">
        <v>961</v>
      </c>
      <c r="I118" s="59"/>
      <c r="J118" s="95"/>
    </row>
    <row r="119" spans="1:10" s="58" customFormat="1" ht="15">
      <c r="A119" s="128"/>
      <c r="B119" s="133"/>
      <c r="C119" s="130"/>
      <c r="D119" s="54" t="s">
        <v>9</v>
      </c>
      <c r="E119" s="90"/>
      <c r="F119" s="91"/>
      <c r="G119" s="54" t="s">
        <v>1069</v>
      </c>
      <c r="H119" s="131"/>
      <c r="I119" s="59"/>
      <c r="J119" s="95"/>
    </row>
    <row r="120" spans="1:10" s="58" customFormat="1" ht="15">
      <c r="A120" s="128"/>
      <c r="B120" s="134"/>
      <c r="C120" s="130"/>
      <c r="D120" s="55" t="s">
        <v>10</v>
      </c>
      <c r="E120" s="90"/>
      <c r="F120" s="91"/>
      <c r="G120" s="54" t="s">
        <v>1070</v>
      </c>
      <c r="H120" s="131"/>
      <c r="I120" s="59"/>
      <c r="J120" s="95"/>
    </row>
    <row r="121" spans="1:10" s="58" customFormat="1" ht="15" customHeight="1">
      <c r="A121" s="135">
        <v>40</v>
      </c>
      <c r="B121" s="136">
        <v>42869</v>
      </c>
      <c r="C121" s="130" t="s">
        <v>856</v>
      </c>
      <c r="D121" s="54" t="s">
        <v>861</v>
      </c>
      <c r="E121" s="60" t="s">
        <v>917</v>
      </c>
      <c r="F121" s="90"/>
      <c r="G121" s="91"/>
      <c r="H121" s="131" t="s">
        <v>985</v>
      </c>
      <c r="I121" s="59"/>
      <c r="J121" s="95"/>
    </row>
    <row r="122" spans="1:10" s="58" customFormat="1" ht="15" customHeight="1">
      <c r="A122" s="135"/>
      <c r="B122" s="137"/>
      <c r="C122" s="130"/>
      <c r="D122" s="54" t="s">
        <v>862</v>
      </c>
      <c r="E122" s="60" t="s">
        <v>918</v>
      </c>
      <c r="F122" s="90"/>
      <c r="G122" s="91"/>
      <c r="H122" s="131"/>
      <c r="I122" s="59"/>
      <c r="J122" s="95"/>
    </row>
    <row r="123" spans="1:10" s="58" customFormat="1" ht="15" customHeight="1">
      <c r="A123" s="135"/>
      <c r="B123" s="138"/>
      <c r="C123" s="130"/>
      <c r="D123" s="55" t="s">
        <v>863</v>
      </c>
      <c r="E123" s="60" t="s">
        <v>391</v>
      </c>
      <c r="F123" s="90"/>
      <c r="G123" s="91"/>
      <c r="H123" s="131"/>
      <c r="I123" s="59"/>
      <c r="J123" s="95"/>
    </row>
    <row r="124" spans="1:10" s="58" customFormat="1" ht="15" customHeight="1">
      <c r="A124" s="128">
        <v>41</v>
      </c>
      <c r="B124" s="132">
        <v>42875</v>
      </c>
      <c r="C124" s="130" t="s">
        <v>857</v>
      </c>
      <c r="D124" s="54" t="s">
        <v>8</v>
      </c>
      <c r="E124" s="91"/>
      <c r="F124" s="60" t="s">
        <v>1015</v>
      </c>
      <c r="G124" s="91"/>
      <c r="H124" s="131" t="s">
        <v>877</v>
      </c>
      <c r="I124" s="59"/>
      <c r="J124" s="95"/>
    </row>
    <row r="125" spans="1:10" s="58" customFormat="1" ht="15" customHeight="1">
      <c r="A125" s="128"/>
      <c r="B125" s="133"/>
      <c r="C125" s="130"/>
      <c r="D125" s="54" t="s">
        <v>9</v>
      </c>
      <c r="E125" s="91"/>
      <c r="F125" s="60" t="s">
        <v>402</v>
      </c>
      <c r="G125" s="91"/>
      <c r="H125" s="131"/>
      <c r="I125" s="59"/>
      <c r="J125" s="95"/>
    </row>
    <row r="126" spans="1:10" s="58" customFormat="1" ht="15" customHeight="1">
      <c r="A126" s="128"/>
      <c r="B126" s="134"/>
      <c r="C126" s="130"/>
      <c r="D126" s="55" t="s">
        <v>10</v>
      </c>
      <c r="E126" s="91"/>
      <c r="F126" s="60" t="s">
        <v>403</v>
      </c>
      <c r="G126" s="91"/>
      <c r="H126" s="131"/>
      <c r="I126" s="59"/>
      <c r="J126" s="95"/>
    </row>
    <row r="127" spans="1:10" s="58" customFormat="1" ht="15">
      <c r="A127" s="135">
        <v>42</v>
      </c>
      <c r="B127" s="136">
        <v>42876</v>
      </c>
      <c r="C127" s="130" t="s">
        <v>858</v>
      </c>
      <c r="D127" s="54" t="s">
        <v>861</v>
      </c>
      <c r="E127" s="90"/>
      <c r="F127" s="91"/>
      <c r="G127" s="54" t="s">
        <v>1071</v>
      </c>
      <c r="H127" s="131" t="s">
        <v>958</v>
      </c>
      <c r="I127" s="59"/>
      <c r="J127" s="95"/>
    </row>
    <row r="128" spans="1:10" s="58" customFormat="1" ht="15">
      <c r="A128" s="135"/>
      <c r="B128" s="137"/>
      <c r="C128" s="130"/>
      <c r="D128" s="54" t="s">
        <v>862</v>
      </c>
      <c r="E128" s="90"/>
      <c r="F128" s="91"/>
      <c r="G128" s="54" t="s">
        <v>1072</v>
      </c>
      <c r="H128" s="131"/>
      <c r="I128" s="59"/>
      <c r="J128" s="95"/>
    </row>
    <row r="129" spans="1:10" s="58" customFormat="1" ht="15">
      <c r="A129" s="135"/>
      <c r="B129" s="138"/>
      <c r="C129" s="130"/>
      <c r="D129" s="55" t="s">
        <v>863</v>
      </c>
      <c r="E129" s="90"/>
      <c r="F129" s="91"/>
      <c r="G129" s="54" t="s">
        <v>1073</v>
      </c>
      <c r="H129" s="131"/>
      <c r="I129" s="59"/>
      <c r="J129" s="95"/>
    </row>
    <row r="130" spans="1:10" s="58" customFormat="1" ht="15" customHeight="1">
      <c r="A130" s="128">
        <v>43</v>
      </c>
      <c r="B130" s="132">
        <v>42882</v>
      </c>
      <c r="C130" s="130" t="s">
        <v>856</v>
      </c>
      <c r="D130" s="54" t="s">
        <v>8</v>
      </c>
      <c r="E130" s="60" t="s">
        <v>919</v>
      </c>
      <c r="F130" s="90"/>
      <c r="G130" s="91"/>
      <c r="H130" s="131" t="s">
        <v>982</v>
      </c>
      <c r="I130" s="59"/>
      <c r="J130" s="95"/>
    </row>
    <row r="131" spans="1:10" s="58" customFormat="1" ht="15" customHeight="1">
      <c r="A131" s="128"/>
      <c r="B131" s="133"/>
      <c r="C131" s="130"/>
      <c r="D131" s="54" t="s">
        <v>9</v>
      </c>
      <c r="E131" s="60" t="s">
        <v>392</v>
      </c>
      <c r="F131" s="90"/>
      <c r="G131" s="91"/>
      <c r="H131" s="131"/>
      <c r="I131" s="59"/>
      <c r="J131" s="95"/>
    </row>
    <row r="132" spans="1:10" s="58" customFormat="1" ht="15" customHeight="1">
      <c r="A132" s="128"/>
      <c r="B132" s="134"/>
      <c r="C132" s="130"/>
      <c r="D132" s="55" t="s">
        <v>10</v>
      </c>
      <c r="E132" s="60" t="s">
        <v>920</v>
      </c>
      <c r="F132" s="90"/>
      <c r="G132" s="91"/>
      <c r="H132" s="131"/>
      <c r="I132" s="59"/>
      <c r="J132" s="95"/>
    </row>
    <row r="133" spans="1:10" s="58" customFormat="1" ht="15" customHeight="1">
      <c r="A133" s="135">
        <v>44</v>
      </c>
      <c r="B133" s="136">
        <v>42883</v>
      </c>
      <c r="C133" s="130" t="s">
        <v>857</v>
      </c>
      <c r="D133" s="54" t="s">
        <v>861</v>
      </c>
      <c r="E133" s="91"/>
      <c r="F133" s="60" t="s">
        <v>1016</v>
      </c>
      <c r="G133" s="91"/>
      <c r="H133" s="131" t="s">
        <v>868</v>
      </c>
      <c r="I133" s="59"/>
      <c r="J133" s="95"/>
    </row>
    <row r="134" spans="1:10" s="58" customFormat="1" ht="15" customHeight="1">
      <c r="A134" s="135"/>
      <c r="B134" s="137"/>
      <c r="C134" s="130"/>
      <c r="D134" s="54" t="s">
        <v>862</v>
      </c>
      <c r="E134" s="91"/>
      <c r="F134" s="60" t="s">
        <v>1017</v>
      </c>
      <c r="G134" s="91"/>
      <c r="H134" s="131"/>
      <c r="I134" s="59"/>
      <c r="J134" s="95"/>
    </row>
    <row r="135" spans="1:10" s="58" customFormat="1" ht="15" customHeight="1">
      <c r="A135" s="135"/>
      <c r="B135" s="138"/>
      <c r="C135" s="130"/>
      <c r="D135" s="55" t="s">
        <v>863</v>
      </c>
      <c r="E135" s="91"/>
      <c r="F135" s="60" t="s">
        <v>1018</v>
      </c>
      <c r="G135" s="91"/>
      <c r="H135" s="131"/>
      <c r="I135" s="59"/>
      <c r="J135" s="95"/>
    </row>
    <row r="136" spans="1:10" s="58" customFormat="1" ht="15">
      <c r="A136" s="128">
        <v>45</v>
      </c>
      <c r="B136" s="132">
        <v>42889</v>
      </c>
      <c r="C136" s="130" t="s">
        <v>858</v>
      </c>
      <c r="D136" s="54" t="s">
        <v>8</v>
      </c>
      <c r="E136" s="90"/>
      <c r="F136" s="91"/>
      <c r="G136" s="54" t="s">
        <v>1074</v>
      </c>
      <c r="H136" s="131" t="s">
        <v>949</v>
      </c>
      <c r="I136" s="59"/>
      <c r="J136" s="95"/>
    </row>
    <row r="137" spans="1:10" s="58" customFormat="1" ht="15">
      <c r="A137" s="128"/>
      <c r="B137" s="133"/>
      <c r="C137" s="130"/>
      <c r="D137" s="54" t="s">
        <v>9</v>
      </c>
      <c r="E137" s="90"/>
      <c r="F137" s="91"/>
      <c r="G137" s="54" t="s">
        <v>1075</v>
      </c>
      <c r="H137" s="131"/>
      <c r="I137" s="59"/>
      <c r="J137" s="95"/>
    </row>
    <row r="138" spans="1:10" s="58" customFormat="1" ht="15">
      <c r="A138" s="128"/>
      <c r="B138" s="134"/>
      <c r="C138" s="130"/>
      <c r="D138" s="55" t="s">
        <v>10</v>
      </c>
      <c r="E138" s="90"/>
      <c r="F138" s="91"/>
      <c r="G138" s="54" t="s">
        <v>1076</v>
      </c>
      <c r="H138" s="131"/>
      <c r="I138" s="59"/>
      <c r="J138" s="95"/>
    </row>
    <row r="139" spans="1:10" s="58" customFormat="1" ht="15" customHeight="1">
      <c r="A139" s="135">
        <v>46</v>
      </c>
      <c r="B139" s="136">
        <v>42890</v>
      </c>
      <c r="C139" s="130" t="s">
        <v>856</v>
      </c>
      <c r="D139" s="54" t="s">
        <v>861</v>
      </c>
      <c r="E139" s="60" t="s">
        <v>921</v>
      </c>
      <c r="F139" s="90"/>
      <c r="G139" s="91"/>
      <c r="H139" s="131" t="s">
        <v>973</v>
      </c>
      <c r="I139" s="59"/>
      <c r="J139" s="95"/>
    </row>
    <row r="140" spans="1:10" s="58" customFormat="1" ht="15" customHeight="1">
      <c r="A140" s="135"/>
      <c r="B140" s="137"/>
      <c r="C140" s="130"/>
      <c r="D140" s="54" t="s">
        <v>862</v>
      </c>
      <c r="E140" s="60" t="s">
        <v>922</v>
      </c>
      <c r="F140" s="90"/>
      <c r="G140" s="91"/>
      <c r="H140" s="131"/>
      <c r="I140" s="59"/>
      <c r="J140" s="95"/>
    </row>
    <row r="141" spans="1:10" s="58" customFormat="1" ht="15" customHeight="1">
      <c r="A141" s="135"/>
      <c r="B141" s="138"/>
      <c r="C141" s="130"/>
      <c r="D141" s="55" t="s">
        <v>863</v>
      </c>
      <c r="E141" s="60" t="s">
        <v>923</v>
      </c>
      <c r="F141" s="90"/>
      <c r="G141" s="91"/>
      <c r="H141" s="131"/>
      <c r="I141" s="59"/>
      <c r="J141" s="95"/>
    </row>
    <row r="142" spans="1:10" s="58" customFormat="1" ht="15" customHeight="1">
      <c r="A142" s="128">
        <v>47</v>
      </c>
      <c r="B142" s="132">
        <v>42896</v>
      </c>
      <c r="C142" s="130" t="s">
        <v>857</v>
      </c>
      <c r="D142" s="54" t="s">
        <v>8</v>
      </c>
      <c r="E142" s="91"/>
      <c r="F142" s="60" t="s">
        <v>417</v>
      </c>
      <c r="G142" s="91"/>
      <c r="H142" s="131" t="s">
        <v>971</v>
      </c>
      <c r="I142" s="59"/>
      <c r="J142" s="95"/>
    </row>
    <row r="143" spans="1:10" s="58" customFormat="1" ht="15" customHeight="1">
      <c r="A143" s="128"/>
      <c r="B143" s="133"/>
      <c r="C143" s="130"/>
      <c r="D143" s="54" t="s">
        <v>9</v>
      </c>
      <c r="E143" s="91"/>
      <c r="F143" s="60" t="s">
        <v>1019</v>
      </c>
      <c r="G143" s="91"/>
      <c r="H143" s="131"/>
      <c r="I143" s="59"/>
      <c r="J143" s="95"/>
    </row>
    <row r="144" spans="1:10" s="58" customFormat="1" ht="15" customHeight="1">
      <c r="A144" s="128"/>
      <c r="B144" s="134"/>
      <c r="C144" s="130"/>
      <c r="D144" s="55" t="s">
        <v>10</v>
      </c>
      <c r="E144" s="91"/>
      <c r="F144" s="60" t="s">
        <v>411</v>
      </c>
      <c r="G144" s="91"/>
      <c r="H144" s="131"/>
      <c r="I144" s="59"/>
      <c r="J144" s="95"/>
    </row>
    <row r="145" spans="1:10" s="58" customFormat="1" ht="15" customHeight="1">
      <c r="A145" s="135">
        <v>48</v>
      </c>
      <c r="B145" s="136">
        <v>42897</v>
      </c>
      <c r="C145" s="130" t="s">
        <v>856</v>
      </c>
      <c r="D145" s="54" t="s">
        <v>861</v>
      </c>
      <c r="E145" s="60" t="s">
        <v>924</v>
      </c>
      <c r="F145" s="90"/>
      <c r="G145" s="91"/>
      <c r="H145" s="131" t="s">
        <v>946</v>
      </c>
      <c r="I145" s="59"/>
      <c r="J145" s="95"/>
    </row>
    <row r="146" spans="1:10" s="58" customFormat="1" ht="15" customHeight="1">
      <c r="A146" s="135"/>
      <c r="B146" s="137"/>
      <c r="C146" s="130"/>
      <c r="D146" s="54" t="s">
        <v>862</v>
      </c>
      <c r="E146" s="60" t="s">
        <v>925</v>
      </c>
      <c r="F146" s="90"/>
      <c r="G146" s="91"/>
      <c r="H146" s="131"/>
      <c r="I146" s="59"/>
      <c r="J146" s="95"/>
    </row>
    <row r="147" spans="1:10" s="58" customFormat="1" ht="15" customHeight="1">
      <c r="A147" s="135"/>
      <c r="B147" s="138"/>
      <c r="C147" s="130"/>
      <c r="D147" s="55" t="s">
        <v>863</v>
      </c>
      <c r="E147" s="60" t="s">
        <v>926</v>
      </c>
      <c r="F147" s="90"/>
      <c r="G147" s="91"/>
      <c r="H147" s="131"/>
      <c r="I147" s="59"/>
      <c r="J147" s="95"/>
    </row>
    <row r="148" spans="1:10" s="58" customFormat="1" ht="15" customHeight="1">
      <c r="A148" s="128">
        <v>49</v>
      </c>
      <c r="B148" s="132">
        <v>42903</v>
      </c>
      <c r="C148" s="130" t="s">
        <v>857</v>
      </c>
      <c r="D148" s="54" t="s">
        <v>8</v>
      </c>
      <c r="E148" s="91"/>
      <c r="F148" s="60" t="s">
        <v>1020</v>
      </c>
      <c r="G148" s="91"/>
      <c r="H148" s="131" t="s">
        <v>426</v>
      </c>
      <c r="I148" s="59"/>
      <c r="J148" s="95"/>
    </row>
    <row r="149" spans="1:10" s="58" customFormat="1" ht="15" customHeight="1">
      <c r="A149" s="128"/>
      <c r="B149" s="133"/>
      <c r="C149" s="130"/>
      <c r="D149" s="54" t="s">
        <v>9</v>
      </c>
      <c r="E149" s="91"/>
      <c r="F149" s="60" t="s">
        <v>1021</v>
      </c>
      <c r="G149" s="91"/>
      <c r="H149" s="131"/>
      <c r="I149" s="59"/>
      <c r="J149" s="95"/>
    </row>
    <row r="150" spans="1:10" s="58" customFormat="1" ht="15" customHeight="1">
      <c r="A150" s="128"/>
      <c r="B150" s="134"/>
      <c r="C150" s="130"/>
      <c r="D150" s="55" t="s">
        <v>10</v>
      </c>
      <c r="E150" s="91"/>
      <c r="F150" s="60" t="s">
        <v>422</v>
      </c>
      <c r="G150" s="91"/>
      <c r="H150" s="131"/>
      <c r="I150" s="59"/>
      <c r="J150" s="95"/>
    </row>
    <row r="151" spans="1:10" s="58" customFormat="1" ht="15" customHeight="1">
      <c r="A151" s="135">
        <v>50</v>
      </c>
      <c r="B151" s="136">
        <v>42904</v>
      </c>
      <c r="C151" s="130" t="s">
        <v>856</v>
      </c>
      <c r="D151" s="54" t="s">
        <v>861</v>
      </c>
      <c r="E151" s="60" t="s">
        <v>390</v>
      </c>
      <c r="F151" s="90"/>
      <c r="G151" s="91"/>
      <c r="H151" s="131" t="s">
        <v>944</v>
      </c>
      <c r="I151" s="59"/>
      <c r="J151" s="95"/>
    </row>
    <row r="152" spans="1:10" s="58" customFormat="1" ht="15" customHeight="1">
      <c r="A152" s="135"/>
      <c r="B152" s="137"/>
      <c r="C152" s="130"/>
      <c r="D152" s="54" t="s">
        <v>862</v>
      </c>
      <c r="E152" s="60" t="s">
        <v>927</v>
      </c>
      <c r="F152" s="90"/>
      <c r="G152" s="91"/>
      <c r="H152" s="131"/>
      <c r="I152" s="59"/>
      <c r="J152" s="95"/>
    </row>
    <row r="153" spans="1:10" s="58" customFormat="1" ht="15" customHeight="1">
      <c r="A153" s="135"/>
      <c r="B153" s="138"/>
      <c r="C153" s="130"/>
      <c r="D153" s="55" t="s">
        <v>863</v>
      </c>
      <c r="E153" s="60" t="s">
        <v>928</v>
      </c>
      <c r="F153" s="90"/>
      <c r="G153" s="91"/>
      <c r="H153" s="131"/>
      <c r="I153" s="59"/>
      <c r="J153" s="95"/>
    </row>
    <row r="154" spans="1:10" s="58" customFormat="1" ht="15" customHeight="1">
      <c r="A154" s="128">
        <v>51</v>
      </c>
      <c r="B154" s="132">
        <v>42910</v>
      </c>
      <c r="C154" s="130" t="s">
        <v>857</v>
      </c>
      <c r="D154" s="54" t="s">
        <v>8</v>
      </c>
      <c r="E154" s="91"/>
      <c r="F154" s="60" t="s">
        <v>1022</v>
      </c>
      <c r="G154" s="91"/>
      <c r="H154" s="131" t="s">
        <v>865</v>
      </c>
      <c r="I154" s="59"/>
      <c r="J154" s="95"/>
    </row>
    <row r="155" spans="1:10" s="58" customFormat="1" ht="15" customHeight="1">
      <c r="A155" s="128"/>
      <c r="B155" s="133"/>
      <c r="C155" s="130"/>
      <c r="D155" s="54" t="s">
        <v>9</v>
      </c>
      <c r="E155" s="91"/>
      <c r="F155" s="60" t="s">
        <v>1023</v>
      </c>
      <c r="G155" s="91"/>
      <c r="H155" s="131"/>
      <c r="I155" s="59"/>
      <c r="J155" s="95"/>
    </row>
    <row r="156" spans="1:10" s="58" customFormat="1" ht="15" customHeight="1">
      <c r="A156" s="128"/>
      <c r="B156" s="134"/>
      <c r="C156" s="130"/>
      <c r="D156" s="55" t="s">
        <v>10</v>
      </c>
      <c r="E156" s="91"/>
      <c r="F156" s="60" t="s">
        <v>1024</v>
      </c>
      <c r="G156" s="91"/>
      <c r="H156" s="131"/>
      <c r="I156" s="59"/>
      <c r="J156" s="95"/>
    </row>
    <row r="157" spans="1:10" s="58" customFormat="1" ht="15" customHeight="1">
      <c r="A157" s="135">
        <v>52</v>
      </c>
      <c r="B157" s="136">
        <v>42911</v>
      </c>
      <c r="C157" s="130" t="s">
        <v>856</v>
      </c>
      <c r="D157" s="54" t="s">
        <v>861</v>
      </c>
      <c r="E157" s="60" t="s">
        <v>929</v>
      </c>
      <c r="F157" s="90"/>
      <c r="G157" s="91"/>
      <c r="H157" s="131" t="s">
        <v>965</v>
      </c>
      <c r="I157" s="59"/>
      <c r="J157" s="95"/>
    </row>
    <row r="158" spans="1:10" s="58" customFormat="1" ht="15" customHeight="1">
      <c r="A158" s="135"/>
      <c r="B158" s="137"/>
      <c r="C158" s="130"/>
      <c r="D158" s="54" t="s">
        <v>862</v>
      </c>
      <c r="E158" s="60" t="s">
        <v>930</v>
      </c>
      <c r="F158" s="90"/>
      <c r="G158" s="91"/>
      <c r="H158" s="131"/>
      <c r="I158" s="59"/>
      <c r="J158" s="95"/>
    </row>
    <row r="159" spans="1:10" s="58" customFormat="1" ht="15" customHeight="1">
      <c r="A159" s="135"/>
      <c r="B159" s="138"/>
      <c r="C159" s="130"/>
      <c r="D159" s="55" t="s">
        <v>863</v>
      </c>
      <c r="E159" s="60" t="s">
        <v>931</v>
      </c>
      <c r="F159" s="90"/>
      <c r="G159" s="91"/>
      <c r="H159" s="131"/>
      <c r="I159" s="59"/>
      <c r="J159" s="95"/>
    </row>
    <row r="160" spans="1:10" s="58" customFormat="1" ht="15">
      <c r="A160" s="128">
        <v>53</v>
      </c>
      <c r="B160" s="132">
        <v>42917</v>
      </c>
      <c r="C160" s="130" t="s">
        <v>860</v>
      </c>
      <c r="D160" s="54" t="s">
        <v>8</v>
      </c>
      <c r="E160" s="60" t="s">
        <v>932</v>
      </c>
      <c r="F160" s="91"/>
      <c r="G160" s="90"/>
      <c r="H160" s="131" t="s">
        <v>962</v>
      </c>
      <c r="I160" s="59"/>
      <c r="J160" s="95"/>
    </row>
    <row r="161" spans="1:10" s="58" customFormat="1" ht="15">
      <c r="A161" s="128"/>
      <c r="B161" s="133"/>
      <c r="C161" s="130"/>
      <c r="D161" s="54" t="s">
        <v>9</v>
      </c>
      <c r="E161" s="60" t="s">
        <v>933</v>
      </c>
      <c r="F161" s="91"/>
      <c r="G161" s="90"/>
      <c r="H161" s="131"/>
      <c r="I161" s="59"/>
      <c r="J161" s="95"/>
    </row>
    <row r="162" spans="1:10" s="58" customFormat="1" ht="15">
      <c r="A162" s="128"/>
      <c r="B162" s="134"/>
      <c r="C162" s="130"/>
      <c r="D162" s="55" t="s">
        <v>10</v>
      </c>
      <c r="E162" s="60" t="s">
        <v>400</v>
      </c>
      <c r="F162" s="91"/>
      <c r="G162" s="91"/>
      <c r="H162" s="131"/>
      <c r="I162" s="59"/>
      <c r="J162" s="95"/>
    </row>
    <row r="163" spans="1:10" s="58" customFormat="1" ht="15" customHeight="1">
      <c r="A163" s="135">
        <v>54</v>
      </c>
      <c r="B163" s="136">
        <v>42918</v>
      </c>
      <c r="C163" s="130" t="s">
        <v>859</v>
      </c>
      <c r="D163" s="54" t="s">
        <v>861</v>
      </c>
      <c r="E163" s="91"/>
      <c r="F163" s="60" t="s">
        <v>1025</v>
      </c>
      <c r="G163" s="91"/>
      <c r="H163" s="131" t="s">
        <v>887</v>
      </c>
      <c r="I163" s="59"/>
      <c r="J163" s="95"/>
    </row>
    <row r="164" spans="1:10" s="58" customFormat="1" ht="15" customHeight="1">
      <c r="A164" s="135"/>
      <c r="B164" s="137"/>
      <c r="C164" s="130"/>
      <c r="D164" s="54" t="s">
        <v>862</v>
      </c>
      <c r="E164" s="91"/>
      <c r="F164" s="60" t="s">
        <v>163</v>
      </c>
      <c r="G164" s="91"/>
      <c r="H164" s="131"/>
      <c r="I164" s="59"/>
      <c r="J164" s="95"/>
    </row>
    <row r="165" spans="1:10" s="58" customFormat="1" ht="15" customHeight="1">
      <c r="A165" s="135"/>
      <c r="B165" s="138"/>
      <c r="C165" s="130"/>
      <c r="D165" s="55" t="s">
        <v>863</v>
      </c>
      <c r="E165" s="91"/>
      <c r="F165" s="60" t="s">
        <v>1026</v>
      </c>
      <c r="G165" s="91"/>
      <c r="H165" s="131"/>
      <c r="I165" s="59"/>
      <c r="J165" s="95"/>
    </row>
    <row r="166" spans="1:10" s="58" customFormat="1" ht="15" customHeight="1">
      <c r="A166" s="128">
        <v>55</v>
      </c>
      <c r="B166" s="132">
        <v>42924</v>
      </c>
      <c r="C166" s="130" t="s">
        <v>860</v>
      </c>
      <c r="D166" s="54" t="s">
        <v>8</v>
      </c>
      <c r="E166" s="60" t="s">
        <v>934</v>
      </c>
      <c r="F166" s="91"/>
      <c r="G166" s="90"/>
      <c r="H166" s="131" t="s">
        <v>959</v>
      </c>
      <c r="I166" s="59"/>
      <c r="J166" s="95"/>
    </row>
    <row r="167" spans="1:10" s="58" customFormat="1" ht="15">
      <c r="A167" s="128"/>
      <c r="B167" s="133"/>
      <c r="C167" s="130"/>
      <c r="D167" s="54" t="s">
        <v>9</v>
      </c>
      <c r="E167" s="60" t="s">
        <v>935</v>
      </c>
      <c r="F167" s="91"/>
      <c r="G167" s="90"/>
      <c r="H167" s="131"/>
      <c r="I167" s="59"/>
      <c r="J167" s="95"/>
    </row>
    <row r="168" spans="1:10" s="58" customFormat="1" ht="15">
      <c r="A168" s="128"/>
      <c r="B168" s="134"/>
      <c r="C168" s="130"/>
      <c r="D168" s="55" t="s">
        <v>10</v>
      </c>
      <c r="E168" s="60" t="s">
        <v>936</v>
      </c>
      <c r="F168" s="91"/>
      <c r="G168" s="90"/>
      <c r="H168" s="131"/>
      <c r="I168" s="59"/>
      <c r="J168" s="95"/>
    </row>
    <row r="169" spans="1:10" s="58" customFormat="1" ht="15" customHeight="1">
      <c r="A169" s="135">
        <v>56</v>
      </c>
      <c r="B169" s="136">
        <v>42925</v>
      </c>
      <c r="C169" s="130" t="s">
        <v>859</v>
      </c>
      <c r="D169" s="54" t="s">
        <v>861</v>
      </c>
      <c r="E169" s="91"/>
      <c r="F169" s="60" t="s">
        <v>412</v>
      </c>
      <c r="G169" s="91"/>
      <c r="H169" s="131" t="s">
        <v>882</v>
      </c>
      <c r="I169" s="59"/>
      <c r="J169" s="95"/>
    </row>
    <row r="170" spans="1:10" s="58" customFormat="1" ht="15" customHeight="1">
      <c r="A170" s="135"/>
      <c r="B170" s="137"/>
      <c r="C170" s="130"/>
      <c r="D170" s="54" t="s">
        <v>862</v>
      </c>
      <c r="E170" s="91"/>
      <c r="F170" s="60" t="s">
        <v>1027</v>
      </c>
      <c r="G170" s="91"/>
      <c r="H170" s="131"/>
      <c r="I170" s="59"/>
      <c r="J170" s="95"/>
    </row>
    <row r="171" spans="1:10" s="58" customFormat="1" ht="15" customHeight="1">
      <c r="A171" s="135"/>
      <c r="B171" s="138"/>
      <c r="C171" s="130"/>
      <c r="D171" s="55" t="s">
        <v>863</v>
      </c>
      <c r="E171" s="91"/>
      <c r="F171" s="60" t="s">
        <v>408</v>
      </c>
      <c r="G171" s="91"/>
      <c r="H171" s="131"/>
      <c r="I171" s="59"/>
      <c r="J171" s="95"/>
    </row>
    <row r="172" spans="1:10" s="58" customFormat="1" ht="15" customHeight="1">
      <c r="A172" s="128">
        <v>57</v>
      </c>
      <c r="B172" s="132">
        <v>42931</v>
      </c>
      <c r="C172" s="130" t="s">
        <v>860</v>
      </c>
      <c r="D172" s="54" t="s">
        <v>8</v>
      </c>
      <c r="E172" s="60" t="s">
        <v>937</v>
      </c>
      <c r="F172" s="91"/>
      <c r="G172" s="90"/>
      <c r="H172" s="131" t="s">
        <v>955</v>
      </c>
      <c r="I172" s="59"/>
      <c r="J172" s="95"/>
    </row>
    <row r="173" spans="1:10" s="58" customFormat="1" ht="15">
      <c r="A173" s="128"/>
      <c r="B173" s="133"/>
      <c r="C173" s="130"/>
      <c r="D173" s="54" t="s">
        <v>9</v>
      </c>
      <c r="E173" s="60" t="s">
        <v>401</v>
      </c>
      <c r="F173" s="91"/>
      <c r="G173" s="90"/>
      <c r="H173" s="131"/>
      <c r="I173" s="59"/>
      <c r="J173" s="95"/>
    </row>
    <row r="174" spans="1:10" s="58" customFormat="1" ht="15">
      <c r="A174" s="128"/>
      <c r="B174" s="134"/>
      <c r="C174" s="130"/>
      <c r="D174" s="55" t="s">
        <v>10</v>
      </c>
      <c r="E174" s="60" t="s">
        <v>938</v>
      </c>
      <c r="F174" s="91"/>
      <c r="G174" s="90"/>
      <c r="H174" s="131"/>
      <c r="I174" s="59"/>
      <c r="J174" s="95"/>
    </row>
    <row r="175" spans="1:10" s="58" customFormat="1" ht="15" customHeight="1">
      <c r="A175" s="135">
        <v>58</v>
      </c>
      <c r="B175" s="129">
        <v>42932</v>
      </c>
      <c r="C175" s="130" t="s">
        <v>859</v>
      </c>
      <c r="D175" s="54" t="s">
        <v>861</v>
      </c>
      <c r="E175" s="91"/>
      <c r="F175" s="60" t="s">
        <v>1028</v>
      </c>
      <c r="G175" s="91"/>
      <c r="H175" s="131" t="s">
        <v>878</v>
      </c>
      <c r="I175" s="59"/>
      <c r="J175" s="95"/>
    </row>
    <row r="176" spans="1:10" s="58" customFormat="1" ht="15" customHeight="1">
      <c r="A176" s="135"/>
      <c r="B176" s="129"/>
      <c r="C176" s="130"/>
      <c r="D176" s="54" t="s">
        <v>862</v>
      </c>
      <c r="E176" s="91"/>
      <c r="F176" s="60" t="s">
        <v>1029</v>
      </c>
      <c r="G176" s="91"/>
      <c r="H176" s="131"/>
      <c r="I176" s="59"/>
      <c r="J176" s="95"/>
    </row>
    <row r="177" spans="1:10" s="58" customFormat="1" ht="15" customHeight="1">
      <c r="A177" s="135"/>
      <c r="B177" s="129"/>
      <c r="C177" s="130"/>
      <c r="D177" s="55" t="s">
        <v>863</v>
      </c>
      <c r="E177" s="91"/>
      <c r="F177" s="60" t="s">
        <v>1030</v>
      </c>
      <c r="G177" s="91"/>
      <c r="H177" s="131"/>
      <c r="I177" s="59"/>
      <c r="J177" s="95"/>
    </row>
    <row r="178" spans="1:10" s="58" customFormat="1" ht="15">
      <c r="A178" s="128">
        <v>59</v>
      </c>
      <c r="B178" s="132">
        <v>42938</v>
      </c>
      <c r="C178" s="130" t="s">
        <v>859</v>
      </c>
      <c r="D178" s="54" t="s">
        <v>8</v>
      </c>
      <c r="E178" s="91"/>
      <c r="F178" s="60" t="s">
        <v>1031</v>
      </c>
      <c r="G178" s="91"/>
      <c r="H178" s="131" t="s">
        <v>874</v>
      </c>
      <c r="I178" s="59"/>
      <c r="J178" s="95"/>
    </row>
    <row r="179" spans="1:10" s="58" customFormat="1" ht="15">
      <c r="A179" s="128"/>
      <c r="B179" s="133"/>
      <c r="C179" s="130"/>
      <c r="D179" s="54" t="s">
        <v>9</v>
      </c>
      <c r="E179" s="91"/>
      <c r="F179" s="60" t="s">
        <v>1032</v>
      </c>
      <c r="G179" s="91"/>
      <c r="H179" s="131"/>
      <c r="I179" s="59"/>
      <c r="J179" s="95"/>
    </row>
    <row r="180" spans="1:10" s="58" customFormat="1" ht="15">
      <c r="A180" s="128"/>
      <c r="B180" s="134"/>
      <c r="C180" s="130"/>
      <c r="D180" s="55" t="s">
        <v>10</v>
      </c>
      <c r="E180" s="91"/>
      <c r="F180" s="60" t="s">
        <v>423</v>
      </c>
      <c r="G180" s="91"/>
      <c r="H180" s="131"/>
      <c r="I180" s="59"/>
      <c r="J180" s="95"/>
    </row>
    <row r="181" spans="1:10" s="58" customFormat="1" ht="15">
      <c r="A181" s="135" t="s">
        <v>1357</v>
      </c>
      <c r="B181" s="129">
        <v>42939</v>
      </c>
      <c r="C181" s="130" t="s">
        <v>387</v>
      </c>
      <c r="D181" s="92" t="s">
        <v>8</v>
      </c>
      <c r="E181" s="92" t="s">
        <v>891</v>
      </c>
      <c r="F181" s="91"/>
      <c r="G181" s="90"/>
      <c r="H181" s="131" t="s">
        <v>952</v>
      </c>
      <c r="I181" s="59"/>
      <c r="J181" s="95"/>
    </row>
    <row r="182" spans="1:10" s="58" customFormat="1" ht="15">
      <c r="A182" s="135"/>
      <c r="B182" s="129"/>
      <c r="C182" s="130"/>
      <c r="D182" s="92" t="s">
        <v>9</v>
      </c>
      <c r="E182" s="92" t="s">
        <v>892</v>
      </c>
      <c r="F182" s="91"/>
      <c r="G182" s="90"/>
      <c r="H182" s="131"/>
      <c r="I182" s="59"/>
      <c r="J182" s="95"/>
    </row>
    <row r="183" spans="1:10" s="58" customFormat="1" ht="15">
      <c r="A183" s="135"/>
      <c r="B183" s="129"/>
      <c r="C183" s="130"/>
      <c r="D183" s="55" t="s">
        <v>10</v>
      </c>
      <c r="E183" s="92" t="s">
        <v>893</v>
      </c>
      <c r="F183" s="91"/>
      <c r="G183" s="90"/>
      <c r="H183" s="131"/>
      <c r="I183" s="59"/>
      <c r="J183" s="95"/>
    </row>
    <row r="184" spans="1:10" s="58" customFormat="1" ht="15" customHeight="1">
      <c r="A184" s="128" t="s">
        <v>1358</v>
      </c>
      <c r="B184" s="132">
        <v>42945</v>
      </c>
      <c r="C184" s="130" t="s">
        <v>388</v>
      </c>
      <c r="D184" s="92" t="s">
        <v>861</v>
      </c>
      <c r="E184" s="91"/>
      <c r="F184" s="92" t="s">
        <v>992</v>
      </c>
      <c r="G184" s="91"/>
      <c r="H184" s="131" t="s">
        <v>976</v>
      </c>
      <c r="I184" s="59"/>
      <c r="J184" s="95"/>
    </row>
    <row r="185" spans="1:10" s="58" customFormat="1" ht="15" customHeight="1">
      <c r="A185" s="128"/>
      <c r="B185" s="133"/>
      <c r="C185" s="130"/>
      <c r="D185" s="92" t="s">
        <v>862</v>
      </c>
      <c r="E185" s="91"/>
      <c r="F185" s="92" t="s">
        <v>993</v>
      </c>
      <c r="G185" s="91"/>
      <c r="H185" s="131"/>
      <c r="I185" s="59"/>
      <c r="J185" s="95"/>
    </row>
    <row r="186" spans="1:10" s="58" customFormat="1" ht="15" customHeight="1">
      <c r="A186" s="128"/>
      <c r="B186" s="134"/>
      <c r="C186" s="130"/>
      <c r="D186" s="55" t="s">
        <v>863</v>
      </c>
      <c r="E186" s="91"/>
      <c r="F186" s="92" t="s">
        <v>994</v>
      </c>
      <c r="G186" s="91"/>
      <c r="H186" s="131"/>
      <c r="I186" s="59"/>
      <c r="J186" s="95"/>
    </row>
    <row r="187" spans="1:10" s="58" customFormat="1">
      <c r="A187" s="89"/>
      <c r="B187" s="89"/>
    </row>
    <row r="188" spans="1:10" s="58" customFormat="1">
      <c r="A188" s="89"/>
      <c r="B188" s="89"/>
    </row>
    <row r="189" spans="1:10" s="58" customFormat="1">
      <c r="A189" s="89"/>
      <c r="B189" s="89"/>
    </row>
    <row r="190" spans="1:10" s="58" customFormat="1">
      <c r="A190" s="89"/>
      <c r="B190" s="89"/>
    </row>
    <row r="191" spans="1:10" s="58" customFormat="1">
      <c r="A191" s="89"/>
      <c r="B191" s="89"/>
    </row>
    <row r="192" spans="1:10" s="58" customFormat="1">
      <c r="A192" s="89"/>
      <c r="B192" s="89"/>
    </row>
    <row r="193" spans="1:2" s="58" customFormat="1">
      <c r="A193" s="89"/>
      <c r="B193" s="89"/>
    </row>
    <row r="194" spans="1:2" s="58" customFormat="1">
      <c r="A194" s="89"/>
      <c r="B194" s="89"/>
    </row>
    <row r="195" spans="1:2" s="58" customFormat="1">
      <c r="A195" s="89"/>
      <c r="B195" s="89"/>
    </row>
    <row r="196" spans="1:2" s="58" customFormat="1">
      <c r="A196" s="89"/>
      <c r="B196" s="89"/>
    </row>
    <row r="197" spans="1:2" s="58" customFormat="1">
      <c r="A197" s="89"/>
      <c r="B197" s="89"/>
    </row>
    <row r="198" spans="1:2" s="58" customFormat="1">
      <c r="A198" s="89"/>
      <c r="B198" s="89"/>
    </row>
    <row r="199" spans="1:2" s="58" customFormat="1">
      <c r="A199" s="89"/>
      <c r="B199" s="89"/>
    </row>
    <row r="200" spans="1:2" s="58" customFormat="1">
      <c r="A200" s="89"/>
      <c r="B200" s="89"/>
    </row>
    <row r="201" spans="1:2" s="58" customFormat="1">
      <c r="A201" s="89"/>
      <c r="B201" s="89"/>
    </row>
    <row r="202" spans="1:2" s="58" customFormat="1">
      <c r="A202" s="89"/>
      <c r="B202" s="89"/>
    </row>
    <row r="203" spans="1:2" s="58" customFormat="1">
      <c r="A203" s="89"/>
      <c r="B203" s="89"/>
    </row>
    <row r="204" spans="1:2" s="58" customFormat="1">
      <c r="A204" s="89"/>
      <c r="B204" s="89"/>
    </row>
    <row r="205" spans="1:2" s="58" customFormat="1">
      <c r="A205" s="89"/>
      <c r="B205" s="89"/>
    </row>
    <row r="206" spans="1:2" s="58" customFormat="1">
      <c r="A206" s="89"/>
      <c r="B206" s="8"/>
    </row>
    <row r="207" spans="1:2" s="58" customFormat="1">
      <c r="A207" s="89"/>
      <c r="B207" s="8"/>
    </row>
    <row r="208" spans="1:2" s="58" customFormat="1">
      <c r="A208" s="89"/>
      <c r="B208" s="8"/>
    </row>
  </sheetData>
  <autoFilter ref="A3:J180"/>
  <mergeCells count="247">
    <mergeCell ref="A181:A183"/>
    <mergeCell ref="B181:B183"/>
    <mergeCell ref="C181:C183"/>
    <mergeCell ref="H181:H183"/>
    <mergeCell ref="A184:A186"/>
    <mergeCell ref="B184:B186"/>
    <mergeCell ref="C184:C186"/>
    <mergeCell ref="H184:H186"/>
    <mergeCell ref="I22:I24"/>
    <mergeCell ref="I25:I27"/>
    <mergeCell ref="A94:A96"/>
    <mergeCell ref="B91:B93"/>
    <mergeCell ref="C94:C96"/>
    <mergeCell ref="H94:H96"/>
    <mergeCell ref="A97:A99"/>
    <mergeCell ref="A85:A87"/>
    <mergeCell ref="B82:B84"/>
    <mergeCell ref="C85:C87"/>
    <mergeCell ref="A88:A90"/>
    <mergeCell ref="B85:B87"/>
    <mergeCell ref="C88:C90"/>
    <mergeCell ref="H88:H90"/>
    <mergeCell ref="A91:A93"/>
    <mergeCell ref="B88:B90"/>
    <mergeCell ref="C91:C93"/>
    <mergeCell ref="H91:H93"/>
    <mergeCell ref="B94:B96"/>
    <mergeCell ref="C97:C99"/>
    <mergeCell ref="H97:H99"/>
    <mergeCell ref="H79:H81"/>
    <mergeCell ref="H67:H69"/>
    <mergeCell ref="H70:H72"/>
    <mergeCell ref="H61:H63"/>
    <mergeCell ref="H64:H66"/>
    <mergeCell ref="H73:H75"/>
    <mergeCell ref="H76:H78"/>
    <mergeCell ref="H82:H84"/>
    <mergeCell ref="H85:H87"/>
    <mergeCell ref="A76:A78"/>
    <mergeCell ref="B73:B75"/>
    <mergeCell ref="C76:C78"/>
    <mergeCell ref="A79:A81"/>
    <mergeCell ref="B76:B78"/>
    <mergeCell ref="C79:C81"/>
    <mergeCell ref="A82:A84"/>
    <mergeCell ref="B79:B81"/>
    <mergeCell ref="C82:C84"/>
    <mergeCell ref="A67:A69"/>
    <mergeCell ref="B64:B66"/>
    <mergeCell ref="C67:C69"/>
    <mergeCell ref="A70:A72"/>
    <mergeCell ref="B67:B69"/>
    <mergeCell ref="C70:C72"/>
    <mergeCell ref="A73:A75"/>
    <mergeCell ref="B70:B72"/>
    <mergeCell ref="C73:C75"/>
    <mergeCell ref="A61:A63"/>
    <mergeCell ref="B58:B60"/>
    <mergeCell ref="C61:C63"/>
    <mergeCell ref="A64:A66"/>
    <mergeCell ref="B61:B63"/>
    <mergeCell ref="C64:C66"/>
    <mergeCell ref="C58:C60"/>
    <mergeCell ref="C4:C6"/>
    <mergeCell ref="H7:H9"/>
    <mergeCell ref="A7:A9"/>
    <mergeCell ref="H4:H6"/>
    <mergeCell ref="B4:B6"/>
    <mergeCell ref="A4:A6"/>
    <mergeCell ref="C7:C9"/>
    <mergeCell ref="B7:B9"/>
    <mergeCell ref="H40:H42"/>
    <mergeCell ref="B31:B33"/>
    <mergeCell ref="C31:C33"/>
    <mergeCell ref="C10:C12"/>
    <mergeCell ref="H10:H12"/>
    <mergeCell ref="H28:H30"/>
    <mergeCell ref="A34:A36"/>
    <mergeCell ref="B34:B36"/>
    <mergeCell ref="C34:C36"/>
    <mergeCell ref="H58:H60"/>
    <mergeCell ref="A19:A21"/>
    <mergeCell ref="B19:B21"/>
    <mergeCell ref="C19:C21"/>
    <mergeCell ref="H19:H21"/>
    <mergeCell ref="B28:B30"/>
    <mergeCell ref="C28:C30"/>
    <mergeCell ref="A22:A24"/>
    <mergeCell ref="B22:B24"/>
    <mergeCell ref="C22:C24"/>
    <mergeCell ref="H22:H24"/>
    <mergeCell ref="A25:A27"/>
    <mergeCell ref="B25:B27"/>
    <mergeCell ref="C25:C27"/>
    <mergeCell ref="H25:H27"/>
    <mergeCell ref="A43:A45"/>
    <mergeCell ref="B43:B45"/>
    <mergeCell ref="C43:C45"/>
    <mergeCell ref="H43:H45"/>
    <mergeCell ref="H34:H36"/>
    <mergeCell ref="H37:H39"/>
    <mergeCell ref="H49:H51"/>
    <mergeCell ref="A58:A60"/>
    <mergeCell ref="B55:B57"/>
    <mergeCell ref="H52:H54"/>
    <mergeCell ref="H55:H57"/>
    <mergeCell ref="A28:A30"/>
    <mergeCell ref="A31:A33"/>
    <mergeCell ref="H31:H33"/>
    <mergeCell ref="A46:A48"/>
    <mergeCell ref="B46:B48"/>
    <mergeCell ref="C46:C48"/>
    <mergeCell ref="H46:H48"/>
    <mergeCell ref="B40:B42"/>
    <mergeCell ref="C40:C42"/>
    <mergeCell ref="C49:C51"/>
    <mergeCell ref="A52:A54"/>
    <mergeCell ref="C52:C54"/>
    <mergeCell ref="A55:A57"/>
    <mergeCell ref="B52:B54"/>
    <mergeCell ref="C55:C57"/>
    <mergeCell ref="A37:A39"/>
    <mergeCell ref="B37:B39"/>
    <mergeCell ref="C37:C39"/>
    <mergeCell ref="A40:A42"/>
    <mergeCell ref="A49:A51"/>
    <mergeCell ref="B49:B51"/>
    <mergeCell ref="A10:A12"/>
    <mergeCell ref="B10:B12"/>
    <mergeCell ref="A13:A15"/>
    <mergeCell ref="B13:B15"/>
    <mergeCell ref="C13:C15"/>
    <mergeCell ref="H13:H15"/>
    <mergeCell ref="A16:A18"/>
    <mergeCell ref="B16:B18"/>
    <mergeCell ref="C16:C18"/>
    <mergeCell ref="H16:H18"/>
    <mergeCell ref="A100:A102"/>
    <mergeCell ref="B97:B99"/>
    <mergeCell ref="C100:C102"/>
    <mergeCell ref="H100:H102"/>
    <mergeCell ref="A103:A105"/>
    <mergeCell ref="B100:B102"/>
    <mergeCell ref="C103:C105"/>
    <mergeCell ref="H103:H105"/>
    <mergeCell ref="A106:A108"/>
    <mergeCell ref="B103:B105"/>
    <mergeCell ref="C106:C108"/>
    <mergeCell ref="H106:H108"/>
    <mergeCell ref="A109:A111"/>
    <mergeCell ref="B106:B108"/>
    <mergeCell ref="C109:C111"/>
    <mergeCell ref="H109:H111"/>
    <mergeCell ref="A112:A114"/>
    <mergeCell ref="B109:B111"/>
    <mergeCell ref="C112:C114"/>
    <mergeCell ref="H112:H114"/>
    <mergeCell ref="A115:A117"/>
    <mergeCell ref="B112:B114"/>
    <mergeCell ref="C115:C117"/>
    <mergeCell ref="H115:H117"/>
    <mergeCell ref="B130:B132"/>
    <mergeCell ref="C133:C135"/>
    <mergeCell ref="H133:H135"/>
    <mergeCell ref="A118:A120"/>
    <mergeCell ref="B115:B117"/>
    <mergeCell ref="C118:C120"/>
    <mergeCell ref="H118:H120"/>
    <mergeCell ref="A121:A123"/>
    <mergeCell ref="B118:B120"/>
    <mergeCell ref="C121:C123"/>
    <mergeCell ref="H121:H123"/>
    <mergeCell ref="A124:A126"/>
    <mergeCell ref="B121:B123"/>
    <mergeCell ref="C124:C126"/>
    <mergeCell ref="H124:H126"/>
    <mergeCell ref="A127:A129"/>
    <mergeCell ref="B124:B126"/>
    <mergeCell ref="C127:C129"/>
    <mergeCell ref="H127:H129"/>
    <mergeCell ref="A130:A132"/>
    <mergeCell ref="B127:B129"/>
    <mergeCell ref="C130:C132"/>
    <mergeCell ref="H130:H132"/>
    <mergeCell ref="A136:A138"/>
    <mergeCell ref="B133:B135"/>
    <mergeCell ref="C136:C138"/>
    <mergeCell ref="H136:H138"/>
    <mergeCell ref="A139:A141"/>
    <mergeCell ref="B136:B138"/>
    <mergeCell ref="C139:C141"/>
    <mergeCell ref="H139:H141"/>
    <mergeCell ref="A142:A144"/>
    <mergeCell ref="B139:B141"/>
    <mergeCell ref="C142:C144"/>
    <mergeCell ref="H142:H144"/>
    <mergeCell ref="A133:A135"/>
    <mergeCell ref="H148:H150"/>
    <mergeCell ref="B151:B153"/>
    <mergeCell ref="A151:A153"/>
    <mergeCell ref="B148:B150"/>
    <mergeCell ref="C151:C153"/>
    <mergeCell ref="H151:H153"/>
    <mergeCell ref="A148:A150"/>
    <mergeCell ref="C148:C150"/>
    <mergeCell ref="B142:B144"/>
    <mergeCell ref="C145:C147"/>
    <mergeCell ref="H145:H147"/>
    <mergeCell ref="B145:B147"/>
    <mergeCell ref="A145:A147"/>
    <mergeCell ref="C163:C165"/>
    <mergeCell ref="H163:H165"/>
    <mergeCell ref="A166:A168"/>
    <mergeCell ref="B163:B165"/>
    <mergeCell ref="C166:C168"/>
    <mergeCell ref="H166:H168"/>
    <mergeCell ref="C157:C159"/>
    <mergeCell ref="H157:H159"/>
    <mergeCell ref="C154:C156"/>
    <mergeCell ref="H154:H156"/>
    <mergeCell ref="A157:A159"/>
    <mergeCell ref="B154:B156"/>
    <mergeCell ref="A154:A156"/>
    <mergeCell ref="I100:I102"/>
    <mergeCell ref="A178:A180"/>
    <mergeCell ref="B175:B177"/>
    <mergeCell ref="C178:C180"/>
    <mergeCell ref="H178:H180"/>
    <mergeCell ref="B178:B180"/>
    <mergeCell ref="B166:B168"/>
    <mergeCell ref="C169:C171"/>
    <mergeCell ref="H169:H171"/>
    <mergeCell ref="A175:A177"/>
    <mergeCell ref="B172:B174"/>
    <mergeCell ref="C175:C177"/>
    <mergeCell ref="H175:H177"/>
    <mergeCell ref="A169:A171"/>
    <mergeCell ref="A172:A174"/>
    <mergeCell ref="B169:B171"/>
    <mergeCell ref="C172:C174"/>
    <mergeCell ref="H172:H174"/>
    <mergeCell ref="A160:A162"/>
    <mergeCell ref="B157:B159"/>
    <mergeCell ref="C160:C162"/>
    <mergeCell ref="H160:H162"/>
    <mergeCell ref="A163:A165"/>
    <mergeCell ref="B160:B162"/>
  </mergeCells>
  <phoneticPr fontId="3" type="noConversion"/>
  <pageMargins left="0.75" right="0.75" top="1" bottom="1" header="0.5" footer="0.5"/>
  <pageSetup paperSize="9" scale="56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1"/>
  <sheetViews>
    <sheetView zoomScale="80" zoomScaleNormal="80" workbookViewId="0">
      <pane ySplit="3" topLeftCell="A4" activePane="bottomLeft" state="frozen"/>
      <selection activeCell="M16" sqref="M16"/>
      <selection pane="bottomLeft" activeCell="A2" sqref="A2"/>
    </sheetView>
  </sheetViews>
  <sheetFormatPr defaultColWidth="9" defaultRowHeight="16.2" outlineLevelCol="1"/>
  <cols>
    <col min="1" max="1" width="5.21875" style="62" customWidth="1"/>
    <col min="2" max="2" width="24.21875" style="62" customWidth="1"/>
    <col min="3" max="8" width="10.6640625" style="62" hidden="1" customWidth="1" outlineLevel="1"/>
    <col min="9" max="9" width="2.6640625" style="62" customWidth="1" collapsed="1"/>
    <col min="10" max="13" width="12.6640625" style="62" hidden="1" customWidth="1" outlineLevel="1"/>
    <col min="14" max="14" width="4.6640625" style="62" hidden="1" customWidth="1" outlineLevel="1"/>
    <col min="15" max="15" width="10.6640625" style="62" customWidth="1" collapsed="1"/>
    <col min="16" max="17" width="10.6640625" style="62" customWidth="1"/>
    <col min="18" max="27" width="8.77734375" style="63" customWidth="1"/>
    <col min="28" max="16384" width="9" style="62"/>
  </cols>
  <sheetData>
    <row r="1" spans="1:17" ht="16.8" thickBot="1">
      <c r="A1" s="61" t="str">
        <f>'Match Calendar (by date)'!A1</f>
        <v>18TH WAH YAN LEAGUE FOOTBALL TOURNAMENT (2016 - 2017)</v>
      </c>
      <c r="B1" s="61"/>
    </row>
    <row r="2" spans="1:17" ht="16.8" thickBot="1">
      <c r="A2" s="61" t="s">
        <v>167</v>
      </c>
      <c r="B2" s="61"/>
      <c r="O2" s="64" t="s">
        <v>168</v>
      </c>
      <c r="P2" s="164">
        <v>42115</v>
      </c>
      <c r="Q2" s="165"/>
    </row>
    <row r="3" spans="1:17" ht="51" customHeight="1">
      <c r="A3" s="65"/>
      <c r="B3" s="65"/>
      <c r="C3" s="66" t="s">
        <v>169</v>
      </c>
      <c r="D3" s="66" t="s">
        <v>170</v>
      </c>
      <c r="E3" s="66" t="s">
        <v>171</v>
      </c>
      <c r="F3" s="66" t="s">
        <v>172</v>
      </c>
      <c r="G3" s="66" t="s">
        <v>173</v>
      </c>
      <c r="H3" s="66"/>
      <c r="I3" s="67"/>
      <c r="J3" s="68" t="s">
        <v>174</v>
      </c>
      <c r="K3" s="68" t="s">
        <v>175</v>
      </c>
      <c r="L3" s="68" t="s">
        <v>176</v>
      </c>
      <c r="M3" s="68" t="s">
        <v>177</v>
      </c>
      <c r="N3" s="69"/>
      <c r="O3" s="166" t="s">
        <v>178</v>
      </c>
      <c r="P3" s="167"/>
      <c r="Q3" s="168"/>
    </row>
    <row r="4" spans="1:17" ht="18" customHeight="1">
      <c r="A4" s="70" t="s">
        <v>179</v>
      </c>
      <c r="B4" s="71"/>
      <c r="C4" s="71"/>
      <c r="D4" s="71"/>
      <c r="E4" s="71"/>
      <c r="F4" s="71"/>
      <c r="G4" s="71"/>
      <c r="H4" s="71"/>
      <c r="I4" s="72"/>
      <c r="J4" s="72"/>
      <c r="K4" s="72"/>
      <c r="L4" s="72"/>
      <c r="M4" s="72"/>
      <c r="O4" s="73"/>
      <c r="P4" s="73"/>
      <c r="Q4" s="73"/>
    </row>
    <row r="5" spans="1:17">
      <c r="A5" s="74" t="s">
        <v>363</v>
      </c>
      <c r="B5" s="74" t="s">
        <v>202</v>
      </c>
      <c r="C5" s="81">
        <v>42022</v>
      </c>
      <c r="D5" s="81">
        <v>42035</v>
      </c>
      <c r="E5" s="81">
        <v>42050</v>
      </c>
      <c r="F5" s="81">
        <v>42071</v>
      </c>
      <c r="G5" s="81">
        <v>42084</v>
      </c>
      <c r="H5" s="76"/>
      <c r="I5" s="77"/>
      <c r="J5" s="78"/>
      <c r="K5" s="78"/>
      <c r="L5" s="78"/>
      <c r="M5" s="78"/>
      <c r="O5" s="83">
        <v>42077</v>
      </c>
      <c r="P5" s="83">
        <v>42105</v>
      </c>
      <c r="Q5" s="78">
        <v>42127</v>
      </c>
    </row>
    <row r="6" spans="1:17">
      <c r="A6" s="74" t="s">
        <v>181</v>
      </c>
      <c r="B6" s="74" t="s">
        <v>182</v>
      </c>
      <c r="C6" s="81">
        <v>42007</v>
      </c>
      <c r="D6" s="81">
        <v>42035</v>
      </c>
      <c r="E6" s="81">
        <v>42050</v>
      </c>
      <c r="F6" s="81">
        <v>42071</v>
      </c>
      <c r="G6" s="81">
        <v>42084</v>
      </c>
      <c r="H6" s="76"/>
      <c r="I6" s="77"/>
      <c r="J6" s="78"/>
      <c r="K6" s="78"/>
      <c r="L6" s="78"/>
      <c r="M6" s="78"/>
      <c r="O6" s="83">
        <v>42043</v>
      </c>
      <c r="P6" s="83">
        <v>42092</v>
      </c>
      <c r="Q6" s="78">
        <v>42120</v>
      </c>
    </row>
    <row r="7" spans="1:17">
      <c r="A7" s="74" t="s">
        <v>364</v>
      </c>
      <c r="B7" s="74" t="s">
        <v>180</v>
      </c>
      <c r="C7" s="81">
        <v>42007</v>
      </c>
      <c r="D7" s="81">
        <v>42035</v>
      </c>
      <c r="E7" s="81">
        <v>42050</v>
      </c>
      <c r="F7" s="81">
        <v>42071</v>
      </c>
      <c r="G7" s="81">
        <v>42084</v>
      </c>
      <c r="H7" s="76"/>
      <c r="I7" s="77"/>
      <c r="J7" s="78"/>
      <c r="K7" s="78"/>
      <c r="L7" s="78"/>
      <c r="M7" s="78"/>
      <c r="O7" s="83">
        <v>42042</v>
      </c>
      <c r="P7" s="83">
        <v>42091</v>
      </c>
      <c r="Q7" s="78"/>
    </row>
    <row r="8" spans="1:17">
      <c r="A8" s="74" t="s">
        <v>165</v>
      </c>
      <c r="B8" s="74" t="s">
        <v>70</v>
      </c>
      <c r="C8" s="81">
        <v>42007</v>
      </c>
      <c r="D8" s="81">
        <v>42035</v>
      </c>
      <c r="E8" s="81">
        <v>42050</v>
      </c>
      <c r="F8" s="81">
        <v>42071</v>
      </c>
      <c r="G8" s="81">
        <v>42084</v>
      </c>
      <c r="H8" s="76"/>
      <c r="I8" s="77"/>
      <c r="J8" s="78"/>
      <c r="K8" s="78"/>
      <c r="L8" s="78"/>
      <c r="M8" s="78"/>
      <c r="O8" s="83">
        <v>42064</v>
      </c>
      <c r="P8" s="78">
        <v>42120</v>
      </c>
      <c r="Q8" s="78"/>
    </row>
    <row r="9" spans="1:17">
      <c r="A9" s="74" t="s">
        <v>365</v>
      </c>
      <c r="B9" s="74" t="s">
        <v>27</v>
      </c>
      <c r="C9" s="81">
        <v>42007</v>
      </c>
      <c r="D9" s="81">
        <v>42035</v>
      </c>
      <c r="E9" s="81">
        <v>42050</v>
      </c>
      <c r="F9" s="81">
        <v>42071</v>
      </c>
      <c r="G9" s="81">
        <v>42084</v>
      </c>
      <c r="H9" s="76"/>
      <c r="I9" s="77"/>
      <c r="J9" s="78"/>
      <c r="K9" s="78"/>
      <c r="L9" s="78"/>
      <c r="M9" s="78"/>
      <c r="O9" s="83">
        <v>42063</v>
      </c>
      <c r="P9" s="83">
        <v>42105</v>
      </c>
      <c r="Q9" s="78"/>
    </row>
    <row r="10" spans="1:17">
      <c r="A10" s="74" t="s">
        <v>366</v>
      </c>
      <c r="B10" s="74" t="s">
        <v>183</v>
      </c>
      <c r="C10" s="81">
        <v>42022</v>
      </c>
      <c r="D10" s="81">
        <v>42035</v>
      </c>
      <c r="E10" s="81">
        <v>42050</v>
      </c>
      <c r="F10" s="81">
        <v>42071</v>
      </c>
      <c r="G10" s="81">
        <v>42084</v>
      </c>
      <c r="H10" s="76"/>
      <c r="I10" s="77"/>
      <c r="J10" s="78"/>
      <c r="K10" s="78"/>
      <c r="L10" s="78"/>
      <c r="M10" s="78"/>
      <c r="O10" s="83">
        <v>42008</v>
      </c>
      <c r="P10" s="83">
        <v>42078</v>
      </c>
      <c r="Q10" s="78">
        <v>42168</v>
      </c>
    </row>
    <row r="11" spans="1:17">
      <c r="A11" s="70" t="s">
        <v>184</v>
      </c>
      <c r="B11" s="71"/>
      <c r="C11" s="82"/>
      <c r="D11" s="82"/>
      <c r="E11" s="82"/>
      <c r="F11" s="82"/>
      <c r="G11" s="82"/>
      <c r="H11" s="71"/>
      <c r="I11" s="72"/>
      <c r="J11" s="72"/>
      <c r="K11" s="72"/>
      <c r="L11" s="72"/>
      <c r="M11" s="72"/>
      <c r="O11" s="84"/>
      <c r="P11" s="84"/>
      <c r="Q11" s="79"/>
    </row>
    <row r="12" spans="1:17">
      <c r="A12" s="6" t="s">
        <v>367</v>
      </c>
      <c r="B12" s="6" t="s">
        <v>186</v>
      </c>
      <c r="C12" s="81">
        <v>42007</v>
      </c>
      <c r="D12" s="81">
        <v>42036</v>
      </c>
      <c r="E12" s="81">
        <v>42049</v>
      </c>
      <c r="F12" s="81">
        <v>42070</v>
      </c>
      <c r="G12" s="81">
        <v>42085</v>
      </c>
      <c r="H12" s="76"/>
      <c r="I12" s="77"/>
      <c r="J12" s="78"/>
      <c r="K12" s="78"/>
      <c r="L12" s="78"/>
      <c r="M12" s="80"/>
      <c r="O12" s="83">
        <v>42042</v>
      </c>
      <c r="P12" s="83">
        <v>42092</v>
      </c>
      <c r="Q12" s="78">
        <v>42126</v>
      </c>
    </row>
    <row r="13" spans="1:17">
      <c r="A13" s="74" t="s">
        <v>368</v>
      </c>
      <c r="B13" s="6" t="s">
        <v>24</v>
      </c>
      <c r="C13" s="81">
        <v>42008</v>
      </c>
      <c r="D13" s="81">
        <v>42036</v>
      </c>
      <c r="E13" s="81">
        <v>42049</v>
      </c>
      <c r="F13" s="81">
        <v>42070</v>
      </c>
      <c r="G13" s="81">
        <v>42085</v>
      </c>
      <c r="H13" s="76"/>
      <c r="I13" s="77"/>
      <c r="J13" s="78"/>
      <c r="K13" s="78"/>
      <c r="L13" s="78"/>
      <c r="M13" s="80"/>
      <c r="O13" s="83">
        <v>42063</v>
      </c>
      <c r="P13" s="78">
        <v>42119</v>
      </c>
      <c r="Q13" s="78"/>
    </row>
    <row r="14" spans="1:17">
      <c r="A14" s="74" t="s">
        <v>369</v>
      </c>
      <c r="B14" s="6" t="s">
        <v>116</v>
      </c>
      <c r="C14" s="81">
        <v>42007</v>
      </c>
      <c r="D14" s="81">
        <v>42036</v>
      </c>
      <c r="E14" s="81">
        <v>42049</v>
      </c>
      <c r="F14" s="81">
        <v>42070</v>
      </c>
      <c r="G14" s="81">
        <v>42085</v>
      </c>
      <c r="H14" s="76"/>
      <c r="I14" s="77"/>
      <c r="J14" s="78"/>
      <c r="K14" s="78"/>
      <c r="L14" s="78"/>
      <c r="M14" s="80"/>
      <c r="O14" s="83">
        <v>42043</v>
      </c>
      <c r="P14" s="83">
        <v>42091</v>
      </c>
      <c r="Q14" s="78">
        <v>42127</v>
      </c>
    </row>
    <row r="15" spans="1:17">
      <c r="A15" s="74" t="s">
        <v>166</v>
      </c>
      <c r="B15" s="6" t="s">
        <v>115</v>
      </c>
      <c r="C15" s="81">
        <v>42008</v>
      </c>
      <c r="D15" s="81">
        <v>42036</v>
      </c>
      <c r="E15" s="81">
        <v>42049</v>
      </c>
      <c r="F15" s="81">
        <v>42070</v>
      </c>
      <c r="G15" s="81">
        <v>42085</v>
      </c>
      <c r="H15" s="76"/>
      <c r="I15" s="77"/>
      <c r="J15" s="78"/>
      <c r="K15" s="78"/>
      <c r="L15" s="78"/>
      <c r="M15" s="80"/>
      <c r="O15" s="83">
        <v>42022</v>
      </c>
      <c r="P15" s="83">
        <v>42077</v>
      </c>
      <c r="Q15" s="78">
        <v>42126</v>
      </c>
    </row>
    <row r="16" spans="1:17">
      <c r="A16" s="74" t="s">
        <v>370</v>
      </c>
      <c r="B16" s="6" t="s">
        <v>120</v>
      </c>
      <c r="C16" s="81">
        <v>42008</v>
      </c>
      <c r="D16" s="81">
        <v>42036</v>
      </c>
      <c r="E16" s="81">
        <v>42049</v>
      </c>
      <c r="F16" s="81">
        <v>42070</v>
      </c>
      <c r="G16" s="81">
        <v>42085</v>
      </c>
      <c r="H16" s="76"/>
      <c r="I16" s="77"/>
      <c r="J16" s="80"/>
      <c r="K16" s="80"/>
      <c r="L16" s="78"/>
      <c r="M16" s="80"/>
      <c r="O16" s="83">
        <v>42021</v>
      </c>
      <c r="P16" s="83">
        <v>42078</v>
      </c>
      <c r="Q16" s="78">
        <v>42154</v>
      </c>
    </row>
    <row r="17" spans="1:17">
      <c r="A17" s="74" t="s">
        <v>371</v>
      </c>
      <c r="B17" s="6" t="s">
        <v>185</v>
      </c>
      <c r="C17" s="81">
        <v>42008</v>
      </c>
      <c r="D17" s="81">
        <v>42036</v>
      </c>
      <c r="E17" s="81">
        <v>42049</v>
      </c>
      <c r="F17" s="81">
        <v>42070</v>
      </c>
      <c r="G17" s="81">
        <v>42085</v>
      </c>
      <c r="H17" s="76"/>
      <c r="I17" s="77"/>
      <c r="J17" s="78"/>
      <c r="K17" s="78"/>
      <c r="L17" s="78"/>
      <c r="M17" s="80"/>
      <c r="O17" s="83">
        <v>42064</v>
      </c>
      <c r="P17" s="78">
        <v>42133</v>
      </c>
      <c r="Q17" s="78"/>
    </row>
    <row r="18" spans="1:17">
      <c r="A18" s="70" t="s">
        <v>187</v>
      </c>
      <c r="B18" s="71"/>
      <c r="C18" s="82"/>
      <c r="D18" s="82"/>
      <c r="E18" s="82"/>
      <c r="F18" s="82"/>
      <c r="G18" s="82"/>
      <c r="H18" s="71"/>
      <c r="I18" s="72"/>
      <c r="J18" s="72"/>
      <c r="K18" s="72"/>
      <c r="L18" s="72"/>
      <c r="M18" s="72"/>
      <c r="O18" s="84"/>
      <c r="P18" s="84"/>
      <c r="Q18" s="79"/>
    </row>
    <row r="19" spans="1:17">
      <c r="A19" s="6" t="s">
        <v>372</v>
      </c>
      <c r="B19" s="6" t="s">
        <v>118</v>
      </c>
      <c r="C19" s="81">
        <v>42021</v>
      </c>
      <c r="D19" s="81">
        <v>42042</v>
      </c>
      <c r="E19" s="81">
        <v>42064</v>
      </c>
      <c r="F19" s="81">
        <v>42078</v>
      </c>
      <c r="G19" s="81">
        <v>42091</v>
      </c>
      <c r="H19" s="75"/>
      <c r="I19" s="77"/>
      <c r="J19" s="78"/>
      <c r="K19" s="78"/>
      <c r="L19" s="78"/>
      <c r="M19" s="78"/>
      <c r="O19" s="83">
        <v>42035</v>
      </c>
      <c r="P19" s="83">
        <v>42085</v>
      </c>
      <c r="Q19" s="78">
        <v>42147</v>
      </c>
    </row>
    <row r="20" spans="1:17">
      <c r="A20" s="6" t="s">
        <v>373</v>
      </c>
      <c r="B20" s="6" t="s">
        <v>23</v>
      </c>
      <c r="C20" s="81">
        <v>42021</v>
      </c>
      <c r="D20" s="81">
        <v>42042</v>
      </c>
      <c r="E20" s="81">
        <v>42064</v>
      </c>
      <c r="F20" s="81">
        <v>42078</v>
      </c>
      <c r="G20" s="81">
        <v>42091</v>
      </c>
      <c r="H20" s="75"/>
      <c r="I20" s="77"/>
      <c r="J20" s="78"/>
      <c r="K20" s="78"/>
      <c r="L20" s="78"/>
      <c r="M20" s="78"/>
      <c r="O20" s="83">
        <v>42049</v>
      </c>
      <c r="P20" s="78">
        <v>42119</v>
      </c>
      <c r="Q20" s="78"/>
    </row>
    <row r="21" spans="1:17">
      <c r="A21" s="74" t="s">
        <v>374</v>
      </c>
      <c r="B21" s="6" t="s">
        <v>117</v>
      </c>
      <c r="C21" s="81">
        <v>42021</v>
      </c>
      <c r="D21" s="81">
        <v>42042</v>
      </c>
      <c r="E21" s="81">
        <v>42064</v>
      </c>
      <c r="F21" s="81">
        <v>42078</v>
      </c>
      <c r="G21" s="81">
        <v>42091</v>
      </c>
      <c r="H21" s="75"/>
      <c r="I21" s="77"/>
      <c r="J21" s="78"/>
      <c r="K21" s="78"/>
      <c r="L21" s="78"/>
      <c r="M21" s="78"/>
      <c r="O21" s="83">
        <v>42022</v>
      </c>
      <c r="P21" s="83">
        <v>74956</v>
      </c>
      <c r="Q21" s="78">
        <v>42161</v>
      </c>
    </row>
    <row r="22" spans="1:17">
      <c r="A22" s="74" t="s">
        <v>375</v>
      </c>
      <c r="B22" s="6" t="s">
        <v>26</v>
      </c>
      <c r="C22" s="81">
        <v>42021</v>
      </c>
      <c r="D22" s="81">
        <v>42042</v>
      </c>
      <c r="E22" s="81">
        <v>42064</v>
      </c>
      <c r="F22" s="81">
        <v>42078</v>
      </c>
      <c r="G22" s="81">
        <v>42091</v>
      </c>
      <c r="H22" s="75"/>
      <c r="I22" s="77"/>
      <c r="J22" s="78"/>
      <c r="K22" s="78"/>
      <c r="L22" s="78"/>
      <c r="M22" s="78"/>
      <c r="O22" s="83">
        <v>42008</v>
      </c>
      <c r="P22" s="83">
        <v>42071</v>
      </c>
      <c r="Q22" s="78">
        <v>42140</v>
      </c>
    </row>
    <row r="23" spans="1:17">
      <c r="A23" s="6" t="s">
        <v>376</v>
      </c>
      <c r="B23" s="74" t="s">
        <v>69</v>
      </c>
      <c r="C23" s="81">
        <v>42021</v>
      </c>
      <c r="D23" s="81">
        <v>42042</v>
      </c>
      <c r="E23" s="81">
        <v>42064</v>
      </c>
      <c r="F23" s="81">
        <v>42078</v>
      </c>
      <c r="G23" s="81">
        <v>42091</v>
      </c>
      <c r="H23" s="75"/>
      <c r="I23" s="77"/>
      <c r="J23" s="78"/>
      <c r="K23" s="78"/>
      <c r="L23" s="78"/>
      <c r="M23" s="78"/>
      <c r="O23" s="83">
        <v>42007</v>
      </c>
      <c r="P23" s="83">
        <v>42070</v>
      </c>
      <c r="Q23" s="78">
        <v>42140</v>
      </c>
    </row>
    <row r="24" spans="1:17">
      <c r="A24" s="74" t="s">
        <v>66</v>
      </c>
      <c r="B24" s="7" t="s">
        <v>119</v>
      </c>
      <c r="C24" s="81">
        <v>42021</v>
      </c>
      <c r="D24" s="81">
        <v>42042</v>
      </c>
      <c r="E24" s="81">
        <v>42064</v>
      </c>
      <c r="F24" s="81">
        <v>42078</v>
      </c>
      <c r="G24" s="81">
        <v>42091</v>
      </c>
      <c r="H24" s="75"/>
      <c r="I24" s="77"/>
      <c r="J24" s="78"/>
      <c r="K24" s="78"/>
      <c r="L24" s="78"/>
      <c r="M24" s="78"/>
      <c r="O24" s="83">
        <v>42036</v>
      </c>
      <c r="P24" s="78">
        <v>42133</v>
      </c>
      <c r="Q24" s="78"/>
    </row>
    <row r="25" spans="1:17">
      <c r="A25" s="70" t="s">
        <v>188</v>
      </c>
      <c r="B25" s="71"/>
      <c r="C25" s="82"/>
      <c r="D25" s="82"/>
      <c r="E25" s="82"/>
      <c r="F25" s="82"/>
      <c r="G25" s="82"/>
      <c r="H25" s="71"/>
      <c r="I25" s="72"/>
      <c r="J25" s="72"/>
      <c r="K25" s="72"/>
      <c r="L25" s="72"/>
      <c r="M25" s="72"/>
      <c r="O25" s="84"/>
      <c r="P25" s="84"/>
      <c r="Q25" s="79"/>
    </row>
    <row r="26" spans="1:17">
      <c r="A26" s="6" t="s">
        <v>377</v>
      </c>
      <c r="B26" s="6" t="s">
        <v>67</v>
      </c>
      <c r="C26" s="81">
        <v>42022</v>
      </c>
      <c r="D26" s="81">
        <v>42043</v>
      </c>
      <c r="E26" s="81">
        <v>42063</v>
      </c>
      <c r="F26" s="81">
        <v>42077</v>
      </c>
      <c r="G26" s="81">
        <v>42092</v>
      </c>
      <c r="H26" s="75"/>
      <c r="I26" s="77"/>
      <c r="J26" s="78"/>
      <c r="K26" s="78"/>
      <c r="L26" s="78"/>
      <c r="M26" s="78"/>
      <c r="O26" s="83">
        <v>42007</v>
      </c>
      <c r="P26" s="83">
        <v>42106</v>
      </c>
      <c r="Q26" s="78"/>
    </row>
    <row r="27" spans="1:17">
      <c r="A27" s="6" t="s">
        <v>378</v>
      </c>
      <c r="B27" s="6" t="s">
        <v>25</v>
      </c>
      <c r="C27" s="81">
        <v>42022</v>
      </c>
      <c r="D27" s="81">
        <v>42043</v>
      </c>
      <c r="E27" s="81">
        <v>42063</v>
      </c>
      <c r="F27" s="81">
        <v>42077</v>
      </c>
      <c r="G27" s="81">
        <v>42092</v>
      </c>
      <c r="H27" s="75"/>
      <c r="I27" s="77"/>
      <c r="J27" s="78"/>
      <c r="K27" s="78"/>
      <c r="L27" s="78"/>
      <c r="M27" s="78"/>
      <c r="O27" s="83">
        <v>42050</v>
      </c>
      <c r="P27" s="83">
        <v>42085</v>
      </c>
      <c r="Q27" s="78">
        <v>42161</v>
      </c>
    </row>
    <row r="28" spans="1:17">
      <c r="A28" s="6" t="s">
        <v>379</v>
      </c>
      <c r="B28" s="6" t="s">
        <v>121</v>
      </c>
      <c r="C28" s="81">
        <v>42008</v>
      </c>
      <c r="D28" s="81">
        <v>42043</v>
      </c>
      <c r="E28" s="81">
        <v>42063</v>
      </c>
      <c r="F28" s="81">
        <v>42077</v>
      </c>
      <c r="G28" s="81">
        <v>42092</v>
      </c>
      <c r="H28" s="75"/>
      <c r="I28" s="77"/>
      <c r="J28" s="78"/>
      <c r="K28" s="78"/>
      <c r="L28" s="78"/>
      <c r="M28" s="78"/>
      <c r="O28" s="83">
        <v>42036</v>
      </c>
      <c r="P28" s="83">
        <v>42071</v>
      </c>
      <c r="Q28" s="78">
        <v>42147</v>
      </c>
    </row>
    <row r="29" spans="1:17">
      <c r="A29" s="6" t="s">
        <v>380</v>
      </c>
      <c r="B29" s="6" t="s">
        <v>28</v>
      </c>
      <c r="C29" s="81">
        <v>42022</v>
      </c>
      <c r="D29" s="81">
        <v>42043</v>
      </c>
      <c r="E29" s="81">
        <v>42063</v>
      </c>
      <c r="F29" s="81">
        <v>42077</v>
      </c>
      <c r="G29" s="81">
        <v>42092</v>
      </c>
      <c r="H29" s="75"/>
      <c r="I29" s="77"/>
      <c r="J29" s="78"/>
      <c r="K29" s="78"/>
      <c r="L29" s="78"/>
      <c r="M29" s="78"/>
      <c r="O29" s="83">
        <v>42050</v>
      </c>
      <c r="P29" s="83">
        <v>42106</v>
      </c>
      <c r="Q29" s="78"/>
    </row>
    <row r="30" spans="1:17">
      <c r="A30" s="6" t="s">
        <v>362</v>
      </c>
      <c r="B30" s="6" t="s">
        <v>71</v>
      </c>
      <c r="C30" s="81">
        <v>42022</v>
      </c>
      <c r="D30" s="81">
        <v>42043</v>
      </c>
      <c r="E30" s="81">
        <v>42063</v>
      </c>
      <c r="F30" s="81">
        <v>42077</v>
      </c>
      <c r="G30" s="81">
        <v>42092</v>
      </c>
      <c r="H30" s="75"/>
      <c r="I30" s="77"/>
      <c r="J30" s="78"/>
      <c r="K30" s="78"/>
      <c r="L30" s="78"/>
      <c r="M30" s="78"/>
      <c r="O30" s="83">
        <v>42049</v>
      </c>
      <c r="P30" s="83">
        <v>42084</v>
      </c>
      <c r="Q30" s="78">
        <v>42168</v>
      </c>
    </row>
    <row r="31" spans="1:17">
      <c r="A31" s="6" t="s">
        <v>189</v>
      </c>
      <c r="B31" s="6" t="s">
        <v>190</v>
      </c>
      <c r="C31" s="81">
        <v>42008</v>
      </c>
      <c r="D31" s="81">
        <v>42043</v>
      </c>
      <c r="E31" s="81">
        <v>42063</v>
      </c>
      <c r="F31" s="81">
        <v>42077</v>
      </c>
      <c r="G31" s="81">
        <v>42092</v>
      </c>
      <c r="H31" s="75"/>
      <c r="I31" s="77"/>
      <c r="J31" s="78"/>
      <c r="K31" s="78"/>
      <c r="L31" s="78"/>
      <c r="M31" s="78"/>
      <c r="O31" s="83">
        <v>42035</v>
      </c>
      <c r="P31" s="83">
        <v>42070</v>
      </c>
      <c r="Q31" s="78">
        <v>42154</v>
      </c>
    </row>
  </sheetData>
  <sortState ref="A26:AG31">
    <sortCondition ref="A26:A31"/>
  </sortState>
  <mergeCells count="2">
    <mergeCell ref="P2:Q2"/>
    <mergeCell ref="O3:Q3"/>
  </mergeCells>
  <phoneticPr fontId="3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77"/>
  <sheetViews>
    <sheetView zoomScaleNormal="100" workbookViewId="0"/>
  </sheetViews>
  <sheetFormatPr defaultColWidth="3.33203125" defaultRowHeight="13.8"/>
  <cols>
    <col min="1" max="1" width="28.109375" style="28" customWidth="1"/>
    <col min="2" max="2" width="15.33203125" style="28" customWidth="1"/>
    <col min="3" max="3" width="5.77734375" style="29" customWidth="1"/>
    <col min="4" max="6" width="4.6640625" style="28" customWidth="1"/>
    <col min="7" max="7" width="3.33203125" style="28" customWidth="1"/>
    <col min="8" max="8" width="4.88671875" style="28" customWidth="1"/>
    <col min="9" max="16384" width="3.33203125" style="28"/>
  </cols>
  <sheetData>
    <row r="1" spans="1:3" ht="16.2" thickBot="1">
      <c r="A1" s="27" t="str">
        <f>'Match Calendar (by date)'!A1</f>
        <v>18TH WAH YAN LEAGUE FOOTBALL TOURNAMENT (2016 - 2017)</v>
      </c>
    </row>
    <row r="2" spans="1:3" ht="16.2" thickBot="1">
      <c r="A2" s="27" t="s">
        <v>20</v>
      </c>
      <c r="B2" s="30">
        <v>42855</v>
      </c>
    </row>
    <row r="4" spans="1:3">
      <c r="A4" s="31" t="s">
        <v>21</v>
      </c>
      <c r="B4" s="32" t="s">
        <v>19</v>
      </c>
      <c r="C4" s="33" t="s">
        <v>22</v>
      </c>
    </row>
    <row r="5" spans="1:3">
      <c r="A5" s="34" t="str">
        <f>'Score and Card Record'!A820</f>
        <v>LI Kai Fung (81)</v>
      </c>
      <c r="B5" s="37" t="str">
        <f>'Score and Card Record'!C820</f>
        <v>WYHK78-82 &amp; 85</v>
      </c>
      <c r="C5" s="43">
        <f>'Score and Card Record'!D820</f>
        <v>7</v>
      </c>
    </row>
    <row r="6" spans="1:3">
      <c r="A6" s="34" t="str">
        <f>'Score and Card Record'!A728</f>
        <v>HO Shek Hong (06)</v>
      </c>
      <c r="B6" s="37" t="str">
        <f>'Score and Card Record'!C728</f>
        <v>What Team Fun</v>
      </c>
      <c r="C6" s="43">
        <f>'Score and Card Record'!D728</f>
        <v>6</v>
      </c>
    </row>
    <row r="7" spans="1:3">
      <c r="A7" s="34" t="str">
        <f>'Score and Card Record'!A331</f>
        <v>NGAI Tsun Yan (06)</v>
      </c>
      <c r="B7" s="37" t="str">
        <f>'Score and Card Record'!C331</f>
        <v>FATX</v>
      </c>
      <c r="C7" s="43">
        <f>'Score and Card Record'!D331</f>
        <v>6</v>
      </c>
    </row>
    <row r="8" spans="1:3">
      <c r="A8" s="34" t="str">
        <f>'Score and Card Record'!A629</f>
        <v>CHAN Ting Kwan, Brian (17)</v>
      </c>
      <c r="B8" s="37" t="str">
        <f>'Score and Card Record'!C629</f>
        <v>SPANNERS</v>
      </c>
      <c r="C8" s="43">
        <f>'Score and Card Record'!D629</f>
        <v>5</v>
      </c>
    </row>
    <row r="9" spans="1:3">
      <c r="A9" s="34" t="str">
        <f>'Score and Card Record'!A217</f>
        <v>* HUNG Chiu Fai (08)</v>
      </c>
      <c r="B9" s="37" t="str">
        <f>'Score and Card Record'!C217</f>
        <v>Drinking United</v>
      </c>
      <c r="C9" s="43">
        <f>'Score and Card Record'!D217</f>
        <v>4</v>
      </c>
    </row>
    <row r="10" spans="1:3">
      <c r="A10" s="34" t="str">
        <f>'Score and Card Record'!A365</f>
        <v>CHAN Chi Yip (95)</v>
      </c>
      <c r="B10" s="37" t="str">
        <f>'Score and Card Record'!C365</f>
        <v>Galaxy WYK</v>
      </c>
      <c r="C10" s="43">
        <f>'Score and Card Record'!D365</f>
        <v>4</v>
      </c>
    </row>
    <row r="11" spans="1:3">
      <c r="A11" s="34" t="str">
        <f>'Score and Card Record'!A177</f>
        <v>LAM Po Hon, Paul (88)</v>
      </c>
      <c r="B11" s="37" t="str">
        <f>'Score and Card Record'!C177</f>
        <v>Da Dui</v>
      </c>
      <c r="C11" s="43">
        <f>'Score and Card Record'!D177</f>
        <v>4</v>
      </c>
    </row>
    <row r="12" spans="1:3">
      <c r="A12" s="34" t="str">
        <f>'Score and Card Record'!A637</f>
        <v>LAM Tsz Long (87)</v>
      </c>
      <c r="B12" s="37" t="str">
        <f>'Score and Card Record'!C637</f>
        <v>SPANNERS</v>
      </c>
      <c r="C12" s="43">
        <f>'Score and Card Record'!D637</f>
        <v>4</v>
      </c>
    </row>
    <row r="13" spans="1:3">
      <c r="A13" s="34" t="str">
        <f>'Score and Card Record'!A200</f>
        <v>LEUNG Chi Cheong (00)</v>
      </c>
      <c r="B13" s="37" t="str">
        <f>'Score and Card Record'!C200</f>
        <v>Delay</v>
      </c>
      <c r="C13" s="43">
        <f>'Score and Card Record'!D200</f>
        <v>4</v>
      </c>
    </row>
    <row r="14" spans="1:3">
      <c r="A14" s="34" t="str">
        <f>'Score and Card Record'!A787</f>
        <v>LEUNG Wing Ning (87)</v>
      </c>
      <c r="B14" s="37" t="str">
        <f>'Score and Card Record'!C787</f>
        <v>WYCHK 87</v>
      </c>
      <c r="C14" s="43">
        <f>'Score and Card Record'!D787</f>
        <v>4</v>
      </c>
    </row>
    <row r="15" spans="1:3">
      <c r="A15" s="34" t="str">
        <f>'Score and Card Record'!A207</f>
        <v>NG Yik Him (00)</v>
      </c>
      <c r="B15" s="37" t="str">
        <f>'Score and Card Record'!C207</f>
        <v>Delay</v>
      </c>
      <c r="C15" s="43">
        <f>'Score and Card Record'!D207</f>
        <v>4</v>
      </c>
    </row>
    <row r="16" spans="1:3">
      <c r="A16" s="34" t="str">
        <f>'Score and Card Record'!A904</f>
        <v>POON How Tsuen, Kingswood (92)</v>
      </c>
      <c r="B16" s="37" t="str">
        <f>'Score and Card Record'!C904</f>
        <v>WYK1992ers</v>
      </c>
      <c r="C16" s="43">
        <f>'Score and Card Record'!D904</f>
        <v>4</v>
      </c>
    </row>
    <row r="17" spans="1:3">
      <c r="A17" s="34" t="str">
        <f>'Score and Card Record'!A764</f>
        <v>SZETO Hok Hei, Hockey (--)</v>
      </c>
      <c r="B17" s="37" t="str">
        <f>'Score and Card Record'!C764</f>
        <v>WY2K</v>
      </c>
      <c r="C17" s="43">
        <f>'Score and Card Record'!D764</f>
        <v>4</v>
      </c>
    </row>
    <row r="18" spans="1:3">
      <c r="A18" s="34" t="str">
        <f>'Score and Card Record'!A691</f>
        <v>CHAN Chun Man, Vincent (02)</v>
      </c>
      <c r="B18" s="37" t="str">
        <f>'Score and Card Record'!C691</f>
        <v>Tai Choi Logistics</v>
      </c>
      <c r="C18" s="43">
        <f>'Score and Card Record'!D691</f>
        <v>3</v>
      </c>
    </row>
    <row r="19" spans="1:3">
      <c r="A19" s="34" t="str">
        <f>'Score and Card Record'!A566</f>
        <v>CHEUNG Siu Yui (07)</v>
      </c>
      <c r="B19" s="37" t="str">
        <f>'Score and Card Record'!C566</f>
        <v>Prince Edward</v>
      </c>
      <c r="C19" s="43">
        <f>'Score and Card Record'!D566</f>
        <v>3</v>
      </c>
    </row>
    <row r="20" spans="1:3">
      <c r="A20" s="34" t="str">
        <f>'Score and Card Record'!A776</f>
        <v>HO Chi Fu (87)</v>
      </c>
      <c r="B20" s="37" t="str">
        <f>'Score and Card Record'!C776</f>
        <v>WYCHK 87</v>
      </c>
      <c r="C20" s="43">
        <f>'Score and Card Record'!D776</f>
        <v>3</v>
      </c>
    </row>
    <row r="21" spans="1:3">
      <c r="A21" s="34" t="str">
        <f>'Score and Card Record'!A495</f>
        <v>LEUNG Jing Yin, Adrian (09)</v>
      </c>
      <c r="B21" s="37" t="str">
        <f>'Score and Card Record'!C495</f>
        <v>KKLM</v>
      </c>
      <c r="C21" s="43">
        <f>'Score and Card Record'!D495</f>
        <v>3</v>
      </c>
    </row>
    <row r="22" spans="1:3">
      <c r="A22" s="34" t="str">
        <f>'Score and Card Record'!A234</f>
        <v>LI Kwan Ho, Clement (07)</v>
      </c>
      <c r="B22" s="37" t="str">
        <f>'Score and Card Record'!C234</f>
        <v>Drinking United</v>
      </c>
      <c r="C22" s="43">
        <f>'Score and Card Record'!D234</f>
        <v>3</v>
      </c>
    </row>
    <row r="23" spans="1:3">
      <c r="A23" s="34" t="str">
        <f>'Score and Card Record'!A973</f>
        <v>TSANG Wing Fung (--)</v>
      </c>
      <c r="B23" s="37" t="str">
        <f>'Score and Card Record'!C973</f>
        <v>Youth United</v>
      </c>
      <c r="C23" s="43">
        <f>'Score and Card Record'!D973</f>
        <v>3</v>
      </c>
    </row>
    <row r="24" spans="1:3">
      <c r="A24" s="34" t="str">
        <f>'Score and Card Record'!A907</f>
        <v>WOK Hok Yeung (--)</v>
      </c>
      <c r="B24" s="37" t="str">
        <f>'Score and Card Record'!C907</f>
        <v>WYK1992ers</v>
      </c>
      <c r="C24" s="43">
        <f>'Score and Card Record'!D907</f>
        <v>3</v>
      </c>
    </row>
    <row r="25" spans="1:3">
      <c r="A25" s="34" t="str">
        <f>'Score and Card Record'!A303</f>
        <v>WONG Kai Chun, Keith (96)</v>
      </c>
      <c r="B25" s="37" t="str">
        <f>'Score and Card Record'!C303</f>
        <v>Europa 900</v>
      </c>
      <c r="C25" s="43">
        <f>'Score and Card Record'!D303</f>
        <v>3</v>
      </c>
    </row>
    <row r="26" spans="1:3">
      <c r="A26" s="34" t="str">
        <f>'Score and Card Record'!A803</f>
        <v>* CHOY Wing Yiu, Philip (82)</v>
      </c>
      <c r="B26" s="37" t="str">
        <f>'Score and Card Record'!C803</f>
        <v>WYHK78-82 &amp; 85</v>
      </c>
      <c r="C26" s="43">
        <f>'Score and Card Record'!D803</f>
        <v>2</v>
      </c>
    </row>
    <row r="27" spans="1:3">
      <c r="A27" s="34" t="str">
        <f>'Score and Card Record'!A656</f>
        <v>* CHU Wai Tak, Victor (88)</v>
      </c>
      <c r="B27" s="37" t="str">
        <f>'Score and Card Record'!C656</f>
        <v>Strong Team</v>
      </c>
      <c r="C27" s="43">
        <f>'Score and Card Record'!D656</f>
        <v>2</v>
      </c>
    </row>
    <row r="28" spans="1:3">
      <c r="A28" s="34" t="str">
        <f>'Score and Card Record'!A747</f>
        <v>* MA Man Chun (00)</v>
      </c>
      <c r="B28" s="37" t="str">
        <f>'Score and Card Record'!C747</f>
        <v>WY2K</v>
      </c>
      <c r="C28" s="43">
        <f>'Score and Card Record'!D747</f>
        <v>2</v>
      </c>
    </row>
    <row r="29" spans="1:3">
      <c r="A29" s="34" t="str">
        <f>'Score and Card Record'!A336</f>
        <v>* TANG Kai Ming, Clement (92)</v>
      </c>
      <c r="B29" s="37" t="str">
        <f>'Score and Card Record'!C336</f>
        <v>Friends</v>
      </c>
      <c r="C29" s="43">
        <f>'Score and Card Record'!D336</f>
        <v>2</v>
      </c>
    </row>
    <row r="30" spans="1:3">
      <c r="A30" s="34" t="str">
        <f>'Score and Card Record'!A254</f>
        <v>CHEUNG Ming Yin (--)</v>
      </c>
      <c r="B30" s="37" t="str">
        <f>'Score and Card Record'!C254</f>
        <v>Eastern</v>
      </c>
      <c r="C30" s="43">
        <f>'Score and Card Record'!D254</f>
        <v>2</v>
      </c>
    </row>
    <row r="31" spans="1:3">
      <c r="A31" s="34" t="str">
        <f>'Score and Card Record'!A890</f>
        <v>CHEUNG Tsz Fung (--)</v>
      </c>
      <c r="B31" s="37" t="str">
        <f>'Score and Card Record'!C890</f>
        <v>WYK1992ers</v>
      </c>
      <c r="C31" s="43">
        <f>'Score and Card Record'!D890</f>
        <v>2</v>
      </c>
    </row>
    <row r="32" spans="1:3">
      <c r="A32" s="34" t="str">
        <f>'Score and Card Record'!A122</f>
        <v>HUI Kin-Wai, Conway (85)</v>
      </c>
      <c r="B32" s="37" t="str">
        <f>'Score and Card Record'!C122</f>
        <v>Boot Boot Friends 90/75</v>
      </c>
      <c r="C32" s="43">
        <f>'Score and Card Record'!D122</f>
        <v>2</v>
      </c>
    </row>
    <row r="33" spans="1:3">
      <c r="A33" s="34" t="str">
        <f>'Score and Card Record'!A814</f>
        <v>KONG Hak Keung (81)</v>
      </c>
      <c r="B33" s="37" t="str">
        <f>'Score and Card Record'!C814</f>
        <v>WYHK78-82 &amp; 85</v>
      </c>
      <c r="C33" s="43">
        <f>'Score and Card Record'!D814</f>
        <v>2</v>
      </c>
    </row>
    <row r="34" spans="1:3">
      <c r="A34" s="34" t="str">
        <f>'Score and Card Record'!A957</f>
        <v>KUM Chung Yan (02)</v>
      </c>
      <c r="B34" s="37" t="str">
        <f>'Score and Card Record'!C957</f>
        <v>Youth United</v>
      </c>
      <c r="C34" s="43">
        <f>'Score and Card Record'!D957</f>
        <v>2</v>
      </c>
    </row>
    <row r="35" spans="1:3">
      <c r="A35" s="34" t="str">
        <f>'Score and Card Record'!A434</f>
        <v>KWAN Chi Chung (00)</v>
      </c>
      <c r="B35" s="37" t="str">
        <f>'Score and Card Record'!C434</f>
        <v>How To Find You</v>
      </c>
      <c r="C35" s="43">
        <f>'Score and Card Record'!D434</f>
        <v>2</v>
      </c>
    </row>
    <row r="36" spans="1:3">
      <c r="A36" s="34" t="str">
        <f>'Score and Card Record'!A152</f>
        <v>LAM Po Hon, Paul (88)</v>
      </c>
      <c r="B36" s="37" t="str">
        <f>'Score and Card Record'!C152</f>
        <v>Da Da Dui</v>
      </c>
      <c r="C36" s="43">
        <f>'Score and Card Record'!D152</f>
        <v>2</v>
      </c>
    </row>
    <row r="37" spans="1:3">
      <c r="A37" s="34" t="str">
        <f>'Score and Card Record'!A960</f>
        <v>LEE Sze Yin (02)</v>
      </c>
      <c r="B37" s="37" t="str">
        <f>'Score and Card Record'!C960</f>
        <v>Youth United</v>
      </c>
      <c r="C37" s="43">
        <f>'Score and Card Record'!D960</f>
        <v>2</v>
      </c>
    </row>
    <row r="38" spans="1:3">
      <c r="A38" s="34" t="str">
        <f>'Score and Card Record'!A870</f>
        <v>LEE Tsun Chai (16)</v>
      </c>
      <c r="B38" s="37" t="str">
        <f>'Score and Card Record'!C870</f>
        <v>WYK 77-80</v>
      </c>
      <c r="C38" s="43">
        <f>'Score and Card Record'!D870</f>
        <v>2</v>
      </c>
    </row>
    <row r="39" spans="1:3">
      <c r="A39" s="34" t="str">
        <f>'Score and Card Record'!A154</f>
        <v>LEUNG Tak Wing, Simon (83)</v>
      </c>
      <c r="B39" s="37" t="str">
        <f>'Score and Card Record'!C154</f>
        <v>Da Da Dui</v>
      </c>
      <c r="C39" s="43">
        <f>'Score and Card Record'!D154</f>
        <v>2</v>
      </c>
    </row>
    <row r="40" spans="1:3">
      <c r="A40" s="34" t="str">
        <f>'Score and Card Record'!A595</f>
        <v>LEUNG Wing Hoi, Bang (85)</v>
      </c>
      <c r="B40" s="37" t="str">
        <f>'Score and Card Record'!C595</f>
        <v>S&amp;P</v>
      </c>
      <c r="C40" s="43">
        <f>'Score and Card Record'!D595</f>
        <v>2</v>
      </c>
    </row>
    <row r="41" spans="1:3">
      <c r="A41" s="34" t="str">
        <f>'Score and Card Record'!A644</f>
        <v>LEUNG Wing Hoi, Bang (85)</v>
      </c>
      <c r="B41" s="37" t="str">
        <f>'Score and Card Record'!C644</f>
        <v>SPANNERS</v>
      </c>
      <c r="C41" s="43">
        <f>'Score and Card Record'!D644</f>
        <v>2</v>
      </c>
    </row>
    <row r="42" spans="1:3">
      <c r="A42" s="34" t="str">
        <f>'Score and Card Record'!A680</f>
        <v>LO Tsz Chai, Steven (88)</v>
      </c>
      <c r="B42" s="37" t="str">
        <f>'Score and Card Record'!C680</f>
        <v>Strong Team</v>
      </c>
      <c r="C42" s="43">
        <f>'Score and Card Record'!D680</f>
        <v>2</v>
      </c>
    </row>
    <row r="43" spans="1:3">
      <c r="A43" s="34" t="str">
        <f>'Score and Card Record'!A134</f>
        <v>TO Chun-Lok, Paris (--)</v>
      </c>
      <c r="B43" s="37" t="str">
        <f>'Score and Card Record'!C134</f>
        <v>Boot Boot Friends 90/75</v>
      </c>
      <c r="C43" s="43">
        <f>'Score and Card Record'!D134</f>
        <v>2</v>
      </c>
    </row>
    <row r="44" spans="1:3">
      <c r="A44" s="34" t="str">
        <f>'Score and Card Record'!A135</f>
        <v>TO Kim-Chung (87)</v>
      </c>
      <c r="B44" s="37" t="str">
        <f>'Score and Card Record'!C135</f>
        <v>Boot Boot Friends 90/75</v>
      </c>
      <c r="C44" s="43">
        <f>'Score and Card Record'!D135</f>
        <v>2</v>
      </c>
    </row>
    <row r="45" spans="1:3">
      <c r="A45" s="34" t="str">
        <f>'Score and Card Record'!A333</f>
        <v>TONG Po Hang (04)</v>
      </c>
      <c r="B45" s="37" t="str">
        <f>'Score and Card Record'!C333</f>
        <v>FATX</v>
      </c>
      <c r="C45" s="43">
        <f>'Score and Card Record'!D333</f>
        <v>2</v>
      </c>
    </row>
    <row r="46" spans="1:3">
      <c r="A46" s="34" t="str">
        <f>'Score and Card Record'!A334</f>
        <v>TSANG Ka Wai (04)</v>
      </c>
      <c r="B46" s="37" t="str">
        <f>'Score and Card Record'!C334</f>
        <v>FATX</v>
      </c>
      <c r="C46" s="43">
        <f>'Score and Card Record'!D334</f>
        <v>2</v>
      </c>
    </row>
    <row r="47" spans="1:3">
      <c r="A47" s="34" t="str">
        <f>'Score and Card Record'!A940</f>
        <v>TSE Lin Fung, Charles (85)</v>
      </c>
      <c r="B47" s="37" t="str">
        <f>'Score and Card Record'!C940</f>
        <v>WYK Class 84-85</v>
      </c>
      <c r="C47" s="43">
        <f>'Score and Card Record'!D940</f>
        <v>2</v>
      </c>
    </row>
    <row r="48" spans="1:3">
      <c r="A48" s="34" t="str">
        <f>'Score and Card Record'!A209</f>
        <v>TSE Man Chun (00)</v>
      </c>
      <c r="B48" s="37" t="str">
        <f>'Score and Card Record'!C209</f>
        <v>Delay</v>
      </c>
      <c r="C48" s="43">
        <f>'Score and Card Record'!D209</f>
        <v>2</v>
      </c>
    </row>
    <row r="49" spans="1:12">
      <c r="A49" s="34" t="str">
        <f>'Score and Card Record'!A885</f>
        <v>WONG Man Kai (78)</v>
      </c>
      <c r="B49" s="37" t="str">
        <f>'Score and Card Record'!C885</f>
        <v>WYK 77-80</v>
      </c>
      <c r="C49" s="43">
        <f>'Score and Card Record'!D885</f>
        <v>2</v>
      </c>
    </row>
    <row r="50" spans="1:12">
      <c r="A50" s="34" t="str">
        <f>'Score and Card Record'!A364</f>
        <v>* PAU Chi Chuen (95)</v>
      </c>
      <c r="B50" s="37" t="str">
        <f>'Score and Card Record'!C364</f>
        <v>Galaxy WYK</v>
      </c>
      <c r="C50" s="43">
        <f>'Score and Card Record'!D364</f>
        <v>1</v>
      </c>
    </row>
    <row r="51" spans="1:12">
      <c r="A51" s="34" t="str">
        <f>'Score and Card Record'!A35</f>
        <v>* YIU Wing Shun, Jim (75)</v>
      </c>
      <c r="B51" s="37" t="str">
        <f>'Score and Card Record'!C35</f>
        <v>75ers &amp; Youngsters</v>
      </c>
      <c r="C51" s="43">
        <f>'Score and Card Record'!D35</f>
        <v>1</v>
      </c>
    </row>
    <row r="52" spans="1:12">
      <c r="A52" s="34" t="str">
        <f>'Score and Card Record'!A805</f>
        <v>CHAN Chein Kwong, William (85)</v>
      </c>
      <c r="B52" s="37" t="str">
        <f>'Score and Card Record'!C805</f>
        <v>WYHK78-82 &amp; 85</v>
      </c>
      <c r="C52" s="43">
        <f>'Score and Card Record'!D805</f>
        <v>1</v>
      </c>
    </row>
    <row r="53" spans="1:12">
      <c r="A53" s="34" t="str">
        <f>'Score and Card Record'!A835</f>
        <v>CHAN Hon Yeung (83)</v>
      </c>
      <c r="B53" s="37" t="str">
        <f>'Score and Card Record'!C835</f>
        <v>WYHK80's B Team</v>
      </c>
      <c r="C53" s="43">
        <f>'Score and Card Record'!D835</f>
        <v>1</v>
      </c>
    </row>
    <row r="54" spans="1:12">
      <c r="A54" s="34" t="str">
        <f>'Score and Card Record'!A838</f>
        <v>CHAN Shui Lun, Sam (84)</v>
      </c>
      <c r="B54" s="37" t="str">
        <f>'Score and Card Record'!C838</f>
        <v>WYHK80's B Team</v>
      </c>
      <c r="C54" s="43">
        <f>'Score and Card Record'!D838</f>
        <v>1</v>
      </c>
    </row>
    <row r="55" spans="1:12">
      <c r="A55" s="34" t="str">
        <f>'Score and Card Record'!A692</f>
        <v>CHAN Siu Chung, Arthur (02)</v>
      </c>
      <c r="B55" s="37" t="str">
        <f>'Score and Card Record'!C692</f>
        <v>Tai Choi Logistics</v>
      </c>
      <c r="C55" s="43">
        <f>'Score and Card Record'!D692</f>
        <v>1</v>
      </c>
    </row>
    <row r="56" spans="1:12">
      <c r="A56" s="34" t="str">
        <f>'Score and Card Record'!A478</f>
        <v>CHAN Siu Leung (05)</v>
      </c>
      <c r="B56" s="37" t="str">
        <f>'Score and Card Record'!C478</f>
        <v>KKLM</v>
      </c>
      <c r="C56" s="43">
        <f>'Score and Card Record'!D478</f>
        <v>1</v>
      </c>
    </row>
    <row r="57" spans="1:12">
      <c r="A57" s="34" t="str">
        <f>'Score and Card Record'!A338</f>
        <v>CHAN Tai Chun (93)</v>
      </c>
      <c r="B57" s="37" t="str">
        <f>'Score and Card Record'!C338</f>
        <v>Friends</v>
      </c>
      <c r="C57" s="43">
        <f>'Score and Card Record'!D338</f>
        <v>1</v>
      </c>
    </row>
    <row r="58" spans="1:12">
      <c r="A58" s="34" t="str">
        <f>'Score and Card Record'!A339</f>
        <v>CHAN Yim Cheung (93)</v>
      </c>
      <c r="B58" s="37" t="str">
        <f>'Score and Card Record'!C339</f>
        <v>Friends</v>
      </c>
      <c r="C58" s="43">
        <f>'Score and Card Record'!D339</f>
        <v>1</v>
      </c>
    </row>
    <row r="59" spans="1:12">
      <c r="A59" s="34" t="str">
        <f>'Score and Card Record'!A537</f>
        <v>CHAN Yin Fung, Jacky (08)</v>
      </c>
      <c r="B59" s="37" t="str">
        <f>'Score and Card Record'!C537</f>
        <v>New Star</v>
      </c>
      <c r="C59" s="43">
        <f>'Score and Card Record'!D537</f>
        <v>1</v>
      </c>
    </row>
    <row r="60" spans="1:12">
      <c r="A60" s="34" t="str">
        <f>'Score and Card Record'!A220</f>
        <v>CHAN Yu Sun, Anthony (03)</v>
      </c>
      <c r="B60" s="37" t="str">
        <f>'Score and Card Record'!C220</f>
        <v>Drinking United</v>
      </c>
      <c r="C60" s="43">
        <f>'Score and Card Record'!D220</f>
        <v>1</v>
      </c>
      <c r="I60" s="35"/>
      <c r="J60" s="35"/>
      <c r="K60" s="35"/>
      <c r="L60" s="35"/>
    </row>
    <row r="61" spans="1:12">
      <c r="A61" s="34" t="str">
        <f>'Score and Card Record'!A659</f>
        <v>CHANG Chi Fung, William (89)</v>
      </c>
      <c r="B61" s="37" t="str">
        <f>'Score and Card Record'!C659</f>
        <v>Strong Team</v>
      </c>
      <c r="C61" s="43">
        <f>'Score and Card Record'!D659</f>
        <v>1</v>
      </c>
    </row>
    <row r="62" spans="1:12">
      <c r="A62" s="34" t="str">
        <f>'Score and Card Record'!A454</f>
        <v>CHANG Chi Yung (07)</v>
      </c>
      <c r="B62" s="37" t="str">
        <f>'Score and Card Record'!C454</f>
        <v>JJJ</v>
      </c>
      <c r="C62" s="43">
        <f>'Score and Card Record'!D454</f>
        <v>1</v>
      </c>
    </row>
    <row r="63" spans="1:12">
      <c r="A63" s="34" t="str">
        <f>'Score and Card Record'!A455</f>
        <v>CHANG Ka Ki (--)</v>
      </c>
      <c r="B63" s="37" t="str">
        <f>'Score and Card Record'!C455</f>
        <v>JJJ</v>
      </c>
      <c r="C63" s="43">
        <f>'Score and Card Record'!D455</f>
        <v>1</v>
      </c>
    </row>
    <row r="64" spans="1:12">
      <c r="A64" s="34" t="str">
        <f>'Score and Card Record'!A145</f>
        <v>CHENG Chak Kin, Joseph (89)</v>
      </c>
      <c r="B64" s="37" t="str">
        <f>'Score and Card Record'!C145</f>
        <v>Da Da Dui</v>
      </c>
      <c r="C64" s="43">
        <f>'Score and Card Record'!D145</f>
        <v>1</v>
      </c>
    </row>
    <row r="65" spans="1:3">
      <c r="A65" s="34" t="str">
        <f>'Score and Card Record'!A7</f>
        <v>CHENG San Lung (03)</v>
      </c>
      <c r="B65" s="37" t="str">
        <f>'Score and Card Record'!C7</f>
        <v>281 da Novac</v>
      </c>
      <c r="C65" s="43">
        <f>'Score and Card Record'!D7</f>
        <v>1</v>
      </c>
    </row>
    <row r="66" spans="1:3">
      <c r="A66" s="34" t="str">
        <f>'Score and Card Record'!A222</f>
        <v>CHENG Tsun Hin (08)</v>
      </c>
      <c r="B66" s="37" t="str">
        <f>'Score and Card Record'!C222</f>
        <v>Drinking United</v>
      </c>
      <c r="C66" s="43">
        <f>'Score and Card Record'!D222</f>
        <v>1</v>
      </c>
    </row>
    <row r="67" spans="1:3">
      <c r="A67" s="34" t="str">
        <f>'Score and Card Record'!A483</f>
        <v>CHEUNG Yee Tak, Jonathan (05)</v>
      </c>
      <c r="B67" s="37" t="str">
        <f>'Score and Card Record'!C483</f>
        <v>KKLM</v>
      </c>
      <c r="C67" s="43">
        <f>'Score and Card Record'!D483</f>
        <v>1</v>
      </c>
    </row>
    <row r="68" spans="1:3">
      <c r="A68" s="34" t="str">
        <f>'Score and Card Record'!A10</f>
        <v>CHING Cheung Wai (03)</v>
      </c>
      <c r="B68" s="37" t="str">
        <f>'Score and Card Record'!C10</f>
        <v>281 da Novac</v>
      </c>
      <c r="C68" s="43">
        <f>'Score and Card Record'!D10</f>
        <v>1</v>
      </c>
    </row>
    <row r="69" spans="1:3">
      <c r="A69" s="34" t="str">
        <f>'Score and Card Record'!A662</f>
        <v>CHOW Kei Ho (88)</v>
      </c>
      <c r="B69" s="37" t="str">
        <f>'Score and Card Record'!C662</f>
        <v>Strong Team</v>
      </c>
      <c r="C69" s="43">
        <f>'Score and Card Record'!D662</f>
        <v>1</v>
      </c>
    </row>
    <row r="70" spans="1:3">
      <c r="A70" s="34" t="str">
        <f>'Score and Card Record'!A288</f>
        <v>CHOW Yuoi Fung (98)</v>
      </c>
      <c r="B70" s="37" t="str">
        <f>'Score and Card Record'!C288</f>
        <v>Europa 900</v>
      </c>
      <c r="C70" s="43">
        <f>'Score and Card Record'!D288</f>
        <v>1</v>
      </c>
    </row>
    <row r="71" spans="1:3">
      <c r="A71" s="34" t="str">
        <f>'Score and Card Record'!A344</f>
        <v>CHU Chun Bon (94)</v>
      </c>
      <c r="B71" s="37" t="str">
        <f>'Score and Card Record'!C344</f>
        <v>Friends</v>
      </c>
      <c r="C71" s="43">
        <f>'Score and Card Record'!D344</f>
        <v>1</v>
      </c>
    </row>
    <row r="72" spans="1:3">
      <c r="A72" s="34" t="str">
        <f>'Score and Card Record'!A370</f>
        <v>CHU Pak Ki, Jacky (95)</v>
      </c>
      <c r="B72" s="37" t="str">
        <f>'Score and Card Record'!C370</f>
        <v>Galaxy WYK</v>
      </c>
      <c r="C72" s="43">
        <f>'Score and Card Record'!D370</f>
        <v>1</v>
      </c>
    </row>
    <row r="73" spans="1:3">
      <c r="A73" s="34" t="str">
        <f>'Score and Card Record'!A395</f>
        <v>CHUNG Wai Shun (93)</v>
      </c>
      <c r="B73" s="37" t="str">
        <f>'Score and Card Record'!C395</f>
        <v>Happy Soccer Mania</v>
      </c>
      <c r="C73" s="43">
        <f>'Score and Card Record'!D395</f>
        <v>1</v>
      </c>
    </row>
    <row r="74" spans="1:3">
      <c r="A74" s="34" t="str">
        <f>'Score and Card Record'!A396</f>
        <v>CHUNG Wai Yiu (--)</v>
      </c>
      <c r="B74" s="37" t="str">
        <f>'Score and Card Record'!C396</f>
        <v>Happy Soccer Mania</v>
      </c>
      <c r="C74" s="43">
        <f>'Score and Card Record'!D396</f>
        <v>1</v>
      </c>
    </row>
    <row r="75" spans="1:3">
      <c r="A75" s="34" t="str">
        <f>'Score and Card Record'!A541</f>
        <v>FONG Ka Hung, Cyrus (08)</v>
      </c>
      <c r="B75" s="37" t="str">
        <f>'Score and Card Record'!C541</f>
        <v>New Star</v>
      </c>
      <c r="C75" s="43">
        <f>'Score and Card Record'!D541</f>
        <v>1</v>
      </c>
    </row>
    <row r="76" spans="1:3">
      <c r="A76" s="34" t="str">
        <f>'Score and Card Record'!A753</f>
        <v>FUNG Pui Kei, Charles (00)</v>
      </c>
      <c r="B76" s="37" t="str">
        <f>'Score and Card Record'!C753</f>
        <v>WY2K</v>
      </c>
      <c r="C76" s="43">
        <f>'Score and Card Record'!D753</f>
        <v>1</v>
      </c>
    </row>
    <row r="77" spans="1:3">
      <c r="A77" s="34" t="str">
        <f>'Score and Card Record'!A921</f>
        <v>HO Chi Keung (85)</v>
      </c>
      <c r="B77" s="37" t="str">
        <f>'Score and Card Record'!C921</f>
        <v>WYK Class 84-85</v>
      </c>
      <c r="C77" s="43">
        <f>'Score and Card Record'!D921</f>
        <v>1</v>
      </c>
    </row>
    <row r="78" spans="1:3">
      <c r="A78" s="34" t="str">
        <f>'Score and Card Record'!A149</f>
        <v>HO Tao, Geoffrey (--)</v>
      </c>
      <c r="B78" s="37" t="str">
        <f>'Score and Card Record'!C149</f>
        <v>Da Da Dui</v>
      </c>
      <c r="C78" s="43">
        <f>'Score and Card Record'!D149</f>
        <v>1</v>
      </c>
    </row>
    <row r="79" spans="1:3">
      <c r="A79" s="34" t="str">
        <f>'Score and Card Record'!A15</f>
        <v>HUI Koon Ho (03)</v>
      </c>
      <c r="B79" s="37" t="str">
        <f>'Score and Card Record'!C15</f>
        <v>281 da Novac</v>
      </c>
      <c r="C79" s="43">
        <f>'Score and Card Record'!D15</f>
        <v>1</v>
      </c>
    </row>
    <row r="80" spans="1:3">
      <c r="A80" s="34" t="str">
        <f>'Score and Card Record'!A324</f>
        <v>HUI Wai Hei (02)</v>
      </c>
      <c r="B80" s="37" t="str">
        <f>'Score and Card Record'!C324</f>
        <v>FATX</v>
      </c>
      <c r="C80" s="43">
        <f>'Score and Card Record'!D324</f>
        <v>1</v>
      </c>
    </row>
    <row r="81" spans="1:8">
      <c r="A81" s="34" t="str">
        <f>'Score and Card Record'!A633</f>
        <v>HUNG Kai Man, Stephen (87)</v>
      </c>
      <c r="B81" s="37" t="str">
        <f>'Score and Card Record'!C633</f>
        <v>SPANNERS</v>
      </c>
      <c r="C81" s="43">
        <f>'Score and Card Record'!D633</f>
        <v>1</v>
      </c>
    </row>
    <row r="82" spans="1:8">
      <c r="A82" s="34" t="str">
        <f>'Score and Card Record'!A85</f>
        <v>KEUNG Kin Kwun (81)</v>
      </c>
      <c r="B82" s="37" t="str">
        <f>'Score and Card Record'!C85</f>
        <v>Apache Eagle 81</v>
      </c>
      <c r="C82" s="43">
        <f>'Score and Card Record'!D85</f>
        <v>1</v>
      </c>
    </row>
    <row r="83" spans="1:8">
      <c r="A83" s="34" t="str">
        <f>'Score and Card Record'!A516</f>
        <v>KOAY Chung Tin, Timothy (96)</v>
      </c>
      <c r="B83" s="37" t="str">
        <f>'Score and Card Record'!C516</f>
        <v>Mofos</v>
      </c>
      <c r="C83" s="43">
        <f>'Score and Card Record'!D516</f>
        <v>1</v>
      </c>
    </row>
    <row r="84" spans="1:8">
      <c r="A84" s="34" t="str">
        <f>'Score and Card Record'!A635</f>
        <v>KUNG Yiu Fai, Ronald (86)</v>
      </c>
      <c r="B84" s="37" t="str">
        <f>'Score and Card Record'!C635</f>
        <v>SPANNERS</v>
      </c>
      <c r="C84" s="43">
        <f>'Score and Card Record'!D635</f>
        <v>1</v>
      </c>
    </row>
    <row r="85" spans="1:8">
      <c r="A85" s="34" t="str">
        <f>'Score and Card Record'!A543</f>
        <v>KWAN Chi Fai (08)</v>
      </c>
      <c r="B85" s="37" t="str">
        <f>'Score and Card Record'!C543</f>
        <v>New Star</v>
      </c>
      <c r="C85" s="43">
        <f>'Score and Card Record'!D543</f>
        <v>1</v>
      </c>
    </row>
    <row r="86" spans="1:8">
      <c r="A86" s="34" t="str">
        <f>'Score and Card Record'!A591</f>
        <v>KWAN Kin Fai, Max (86)</v>
      </c>
      <c r="B86" s="37" t="str">
        <f>'Score and Card Record'!C591</f>
        <v>S&amp;P</v>
      </c>
      <c r="C86" s="43">
        <f>'Score and Card Record'!D591</f>
        <v>1</v>
      </c>
    </row>
    <row r="87" spans="1:8">
      <c r="A87" s="34" t="str">
        <f>'Score and Card Record'!A671</f>
        <v>KWONG Chi Yuen, Raymond (88)</v>
      </c>
      <c r="B87" s="37" t="str">
        <f>'Score and Card Record'!C671</f>
        <v>Strong Team</v>
      </c>
      <c r="C87" s="43">
        <f>'Score and Card Record'!D671</f>
        <v>1</v>
      </c>
    </row>
    <row r="88" spans="1:8">
      <c r="A88" s="34" t="str">
        <f>'Score and Card Record'!A842</f>
        <v>LAI Chiu Tong (83)</v>
      </c>
      <c r="B88" s="37" t="str">
        <f>'Score and Card Record'!C842</f>
        <v>WYHK80's B Team</v>
      </c>
      <c r="C88" s="43">
        <f>'Score and Card Record'!D842</f>
        <v>1</v>
      </c>
    </row>
    <row r="89" spans="1:8">
      <c r="A89" s="34" t="str">
        <f>'Score and Card Record'!A262</f>
        <v>LAM Cheuk Ho (96)</v>
      </c>
      <c r="B89" s="37" t="str">
        <f>'Score and Card Record'!C262</f>
        <v>Eastern</v>
      </c>
      <c r="C89" s="43">
        <f>'Score and Card Record'!D262</f>
        <v>1</v>
      </c>
    </row>
    <row r="90" spans="1:8">
      <c r="A90" s="34" t="str">
        <f>'Score and Card Record'!A17</f>
        <v>LAM Ho Fung (03)</v>
      </c>
      <c r="B90" s="37" t="str">
        <f>'Score and Card Record'!C17</f>
        <v>281 da Novac</v>
      </c>
      <c r="C90" s="43">
        <f>'Score and Card Record'!D17</f>
        <v>1</v>
      </c>
    </row>
    <row r="91" spans="1:8">
      <c r="A91" s="34" t="str">
        <f>'Score and Card Record'!A231</f>
        <v>LAM Ling Sum, Raphael (08)</v>
      </c>
      <c r="B91" s="37" t="str">
        <f>'Score and Card Record'!C231</f>
        <v>Drinking United</v>
      </c>
      <c r="C91" s="43">
        <f>'Score and Card Record'!D231</f>
        <v>1</v>
      </c>
    </row>
    <row r="92" spans="1:8">
      <c r="A92" s="34" t="str">
        <f>'Score and Card Record'!A87</f>
        <v>LAM Tze Tong (81)</v>
      </c>
      <c r="B92" s="37" t="str">
        <f>'Score and Card Record'!C87</f>
        <v>Apache Eagle 81</v>
      </c>
      <c r="C92" s="43">
        <f>'Score and Card Record'!D87</f>
        <v>1</v>
      </c>
    </row>
    <row r="93" spans="1:8">
      <c r="A93" s="34" t="str">
        <f>'Score and Card Record'!A53</f>
        <v>LAM Wing Yan (75)</v>
      </c>
      <c r="B93" s="37" t="str">
        <f>'Score and Card Record'!C53</f>
        <v>75ers &amp; Youngsters</v>
      </c>
      <c r="C93" s="43">
        <f>'Score and Card Record'!D53</f>
        <v>1</v>
      </c>
    </row>
    <row r="94" spans="1:8">
      <c r="A94" s="34" t="str">
        <f>'Score and Card Record'!A461</f>
        <v>LAW Ho Yin (07)</v>
      </c>
      <c r="B94" s="37" t="str">
        <f>'Score and Card Record'!C461</f>
        <v>JJJ</v>
      </c>
      <c r="C94" s="43">
        <f>'Score and Card Record'!D461</f>
        <v>1</v>
      </c>
    </row>
    <row r="95" spans="1:8" ht="15.6">
      <c r="A95" s="34" t="str">
        <f>'Score and Card Record'!A544</f>
        <v>LAW Ka Kin, Ken (08)</v>
      </c>
      <c r="B95" s="37" t="str">
        <f>'Score and Card Record'!C544</f>
        <v>New Star</v>
      </c>
      <c r="C95" s="43">
        <f>'Score and Card Record'!D544</f>
        <v>1</v>
      </c>
      <c r="H95" s="36"/>
    </row>
    <row r="96" spans="1:8">
      <c r="A96" s="34" t="str">
        <f>'Score and Card Record'!A521</f>
        <v>LAW Man Wai, Raymond (--)</v>
      </c>
      <c r="B96" s="37" t="str">
        <f>'Score and Card Record'!C521</f>
        <v>Mofos</v>
      </c>
      <c r="C96" s="43">
        <f>'Score and Card Record'!D521</f>
        <v>1</v>
      </c>
    </row>
    <row r="97" spans="1:3">
      <c r="A97" s="34" t="str">
        <f>'Score and Card Record'!A615</f>
        <v>LEE Cheuk Lun, Frederick (05)</v>
      </c>
      <c r="B97" s="37" t="str">
        <f>'Score and Card Record'!C615</f>
        <v>Shooting Cannon</v>
      </c>
      <c r="C97" s="43">
        <f>'Score and Card Record'!D615</f>
        <v>1</v>
      </c>
    </row>
    <row r="98" spans="1:3">
      <c r="A98" s="34" t="str">
        <f>'Score and Card Record'!A867</f>
        <v>LEE Chi Shing, Alex (80)</v>
      </c>
      <c r="B98" s="37" t="str">
        <f>'Score and Card Record'!C867</f>
        <v>WYK 77-80</v>
      </c>
      <c r="C98" s="43">
        <f>'Score and Card Record'!D867</f>
        <v>1</v>
      </c>
    </row>
    <row r="99" spans="1:3">
      <c r="A99" s="34" t="str">
        <f>'Score and Card Record'!A153</f>
        <v>LEE Tamin, Desmond (88)</v>
      </c>
      <c r="B99" s="37" t="str">
        <f>'Score and Card Record'!C153</f>
        <v>Da Da Dui</v>
      </c>
      <c r="C99" s="43">
        <f>'Score and Card Record'!D153</f>
        <v>1</v>
      </c>
    </row>
    <row r="100" spans="1:3">
      <c r="A100" s="34" t="str">
        <f>'Score and Card Record'!A617</f>
        <v>LEE Yee Lok, Enoch (05)</v>
      </c>
      <c r="B100" s="37" t="str">
        <f>'Score and Card Record'!C617</f>
        <v>Shooting Cannon</v>
      </c>
      <c r="C100" s="43">
        <f>'Score and Card Record'!D617</f>
        <v>1</v>
      </c>
    </row>
    <row r="101" spans="1:3">
      <c r="A101" s="34" t="str">
        <f>'Score and Card Record'!A404</f>
        <v>LEUNG Chi Yeung (93)</v>
      </c>
      <c r="B101" s="37" t="str">
        <f>'Score and Card Record'!C404</f>
        <v>Happy Soccer Mania</v>
      </c>
      <c r="C101" s="43">
        <f>'Score and Card Record'!D404</f>
        <v>1</v>
      </c>
    </row>
    <row r="102" spans="1:3">
      <c r="A102" s="34" t="str">
        <f>'Score and Card Record'!A437</f>
        <v>LEUNG Chin Pang (01)</v>
      </c>
      <c r="B102" s="37" t="str">
        <f>'Score and Card Record'!C437</f>
        <v>How To Find You</v>
      </c>
      <c r="C102" s="43">
        <f>'Score and Card Record'!D437</f>
        <v>1</v>
      </c>
    </row>
    <row r="103" spans="1:3">
      <c r="A103" s="34" t="str">
        <f>'Score and Card Record'!A545</f>
        <v>LEUNG Hin Wai (08)</v>
      </c>
      <c r="B103" s="37" t="str">
        <f>'Score and Card Record'!C545</f>
        <v>New Star</v>
      </c>
      <c r="C103" s="43">
        <f>'Score and Card Record'!D545</f>
        <v>1</v>
      </c>
    </row>
    <row r="104" spans="1:3">
      <c r="A104" s="34" t="str">
        <f>'Score and Card Record'!A57</f>
        <v>LEUNG King Hung (16)</v>
      </c>
      <c r="B104" s="37" t="str">
        <f>'Score and Card Record'!C57</f>
        <v>75ers &amp; Youngsters</v>
      </c>
      <c r="C104" s="43">
        <f>'Score and Card Record'!D57</f>
        <v>1</v>
      </c>
    </row>
    <row r="105" spans="1:3">
      <c r="A105" s="34" t="str">
        <f>'Score and Card Record'!A326</f>
        <v>LEUNG Kit Hung (04)</v>
      </c>
      <c r="B105" s="37" t="str">
        <f>'Score and Card Record'!C326</f>
        <v>FATX</v>
      </c>
      <c r="C105" s="43">
        <f>'Score and Card Record'!D326</f>
        <v>1</v>
      </c>
    </row>
    <row r="106" spans="1:3">
      <c r="A106" s="34" t="str">
        <f>'Score and Card Record'!A296</f>
        <v>LI Cheong Wing (98)</v>
      </c>
      <c r="B106" s="37" t="str">
        <f>'Score and Card Record'!C296</f>
        <v>Europa 900</v>
      </c>
      <c r="C106" s="43">
        <f>'Score and Card Record'!D296</f>
        <v>1</v>
      </c>
    </row>
    <row r="107" spans="1:3">
      <c r="A107" s="34" t="str">
        <f>'Score and Card Record'!A757</f>
        <v>LI Chin Yeung, Thomas (00)</v>
      </c>
      <c r="B107" s="37" t="str">
        <f>'Score and Card Record'!C757</f>
        <v>WY2K</v>
      </c>
      <c r="C107" s="43">
        <f>'Score and Card Record'!D757</f>
        <v>1</v>
      </c>
    </row>
    <row r="108" spans="1:3">
      <c r="A108" s="34" t="str">
        <f>'Score and Card Record'!A235</f>
        <v>LING Cheuk Nam (08)</v>
      </c>
      <c r="B108" s="37" t="str">
        <f>'Score and Card Record'!C235</f>
        <v>Drinking United</v>
      </c>
      <c r="C108" s="43">
        <f>'Score and Card Record'!D235</f>
        <v>1</v>
      </c>
    </row>
    <row r="109" spans="1:3">
      <c r="A109" s="34" t="str">
        <f>'Score and Card Record'!A963</f>
        <v>LIU Chuen Fai, Jeffy (--)</v>
      </c>
      <c r="B109" s="37" t="str">
        <f>'Score and Card Record'!C963</f>
        <v>Youth United</v>
      </c>
      <c r="C109" s="43">
        <f>'Score and Card Record'!D963</f>
        <v>1</v>
      </c>
    </row>
    <row r="110" spans="1:3">
      <c r="A110" s="34" t="str">
        <f>'Score and Card Record'!A705</f>
        <v>LIU King Shun (02)</v>
      </c>
      <c r="B110" s="37" t="str">
        <f>'Score and Card Record'!C705</f>
        <v>Tai Choi Logistics</v>
      </c>
      <c r="C110" s="43">
        <f>'Score and Card Record'!D705</f>
        <v>1</v>
      </c>
    </row>
    <row r="111" spans="1:3">
      <c r="A111" s="34" t="str">
        <f>'Score and Card Record'!A496</f>
        <v>LO Chi Him (06)</v>
      </c>
      <c r="B111" s="37" t="str">
        <f>'Score and Card Record'!C496</f>
        <v>KKLM</v>
      </c>
      <c r="C111" s="43">
        <f>'Score and Card Record'!D496</f>
        <v>1</v>
      </c>
    </row>
    <row r="112" spans="1:3">
      <c r="A112" s="34" t="str">
        <f>'Score and Card Record'!A706</f>
        <v>LO Lok Chung, Jeff (02)</v>
      </c>
      <c r="B112" s="37" t="str">
        <f>'Score and Card Record'!C706</f>
        <v>Tai Choi Logistics</v>
      </c>
      <c r="C112" s="43">
        <f>'Score and Card Record'!D706</f>
        <v>1</v>
      </c>
    </row>
    <row r="113" spans="1:3">
      <c r="A113" s="34" t="str">
        <f>'Score and Card Record'!A23</f>
        <v>LUI Ka Yee, Timothy (--)</v>
      </c>
      <c r="B113" s="37" t="str">
        <f>'Score and Card Record'!C23</f>
        <v>281 da Novac</v>
      </c>
      <c r="C113" s="43">
        <f>'Score and Card Record'!D23</f>
        <v>1</v>
      </c>
    </row>
    <row r="114" spans="1:3">
      <c r="A114" s="34" t="str">
        <f>'Score and Card Record'!A204</f>
        <v>MA Ching Yin (00)</v>
      </c>
      <c r="B114" s="37" t="str">
        <f>'Score and Card Record'!C204</f>
        <v>Delay</v>
      </c>
      <c r="C114" s="43">
        <f>'Score and Card Record'!D204</f>
        <v>1</v>
      </c>
    </row>
    <row r="115" spans="1:3">
      <c r="A115" s="34" t="str">
        <f>'Score and Card Record'!A681</f>
        <v>MA Ka Chun, Patrick (88)</v>
      </c>
      <c r="B115" s="37" t="str">
        <f>'Score and Card Record'!C681</f>
        <v>Strong Team</v>
      </c>
      <c r="C115" s="43">
        <f>'Score and Card Record'!D681</f>
        <v>1</v>
      </c>
    </row>
    <row r="116" spans="1:3">
      <c r="A116" s="34" t="str">
        <f>'Score and Card Record'!A181</f>
        <v>NG Cheuk Ho, Nelson (--)</v>
      </c>
      <c r="B116" s="37" t="str">
        <f>'Score and Card Record'!C181</f>
        <v>Da Dui</v>
      </c>
      <c r="C116" s="43">
        <f>'Score and Card Record'!D181</f>
        <v>1</v>
      </c>
    </row>
    <row r="117" spans="1:3">
      <c r="A117" s="34" t="str">
        <f>'Score and Card Record'!A237</f>
        <v>NG Chin Hin, Jonathan (08)</v>
      </c>
      <c r="B117" s="37" t="str">
        <f>'Score and Card Record'!C237</f>
        <v>Drinking United</v>
      </c>
      <c r="C117" s="43">
        <f>'Score and Card Record'!D237</f>
        <v>1</v>
      </c>
    </row>
    <row r="118" spans="1:3">
      <c r="A118" s="34" t="str">
        <f>'Score and Card Record'!A499</f>
        <v>NG Ka Lok, Alex (05)</v>
      </c>
      <c r="B118" s="37" t="str">
        <f>'Score and Card Record'!C499</f>
        <v>KKLM</v>
      </c>
      <c r="C118" s="43">
        <f>'Score and Card Record'!D499</f>
        <v>1</v>
      </c>
    </row>
    <row r="119" spans="1:3">
      <c r="A119" s="34" t="str">
        <f>'Score and Card Record'!A934</f>
        <v>NG Tsz Ki (83)</v>
      </c>
      <c r="B119" s="37" t="str">
        <f>'Score and Card Record'!C934</f>
        <v>WYK Class 84-85</v>
      </c>
      <c r="C119" s="43">
        <f>'Score and Card Record'!D934</f>
        <v>1</v>
      </c>
    </row>
    <row r="120" spans="1:3">
      <c r="A120" s="34" t="str">
        <f>'Score and Card Record'!A238</f>
        <v>NG, Eddie (03)</v>
      </c>
      <c r="B120" s="37" t="str">
        <f>'Score and Card Record'!C238</f>
        <v>Drinking United</v>
      </c>
      <c r="C120" s="43">
        <f>'Score and Card Record'!D238</f>
        <v>1</v>
      </c>
    </row>
    <row r="121" spans="1:3">
      <c r="A121" s="34" t="str">
        <f>'Score and Card Record'!A848</f>
        <v>PO Kam Chiu (82)</v>
      </c>
      <c r="B121" s="37" t="str">
        <f>'Score and Card Record'!C848</f>
        <v>WYHK80's B Team</v>
      </c>
      <c r="C121" s="43">
        <f>'Score and Card Record'!D848</f>
        <v>1</v>
      </c>
    </row>
    <row r="122" spans="1:3">
      <c r="A122" s="34" t="str">
        <f>'Score and Card Record'!A903</f>
        <v>PONG Min Kin (92)</v>
      </c>
      <c r="B122" s="37" t="str">
        <f>'Score and Card Record'!C903</f>
        <v>WYK1992ers</v>
      </c>
      <c r="C122" s="43">
        <f>'Score and Card Record'!D903</f>
        <v>1</v>
      </c>
    </row>
    <row r="123" spans="1:3">
      <c r="A123" s="34" t="str">
        <f>'Score and Card Record'!A301</f>
        <v>PONG Sze Ho, Chris (98)</v>
      </c>
      <c r="B123" s="37" t="str">
        <f>'Score and Card Record'!C301</f>
        <v>Europa 900</v>
      </c>
      <c r="C123" s="43">
        <f>'Score and Card Record'!D301</f>
        <v>1</v>
      </c>
    </row>
    <row r="124" spans="1:3">
      <c r="A124" s="34" t="str">
        <f>'Score and Card Record'!A761</f>
        <v>POON Ka Chun (00)</v>
      </c>
      <c r="B124" s="37" t="str">
        <f>'Score and Card Record'!C761</f>
        <v>WY2K</v>
      </c>
      <c r="C124" s="43">
        <f>'Score and Card Record'!D761</f>
        <v>1</v>
      </c>
    </row>
    <row r="125" spans="1:3">
      <c r="A125" s="34" t="str">
        <f>'Score and Card Record'!A356</f>
        <v>TAM Chung Ching (94)</v>
      </c>
      <c r="B125" s="37" t="str">
        <f>'Score and Card Record'!C356</f>
        <v>Friends</v>
      </c>
      <c r="C125" s="43">
        <f>'Score and Card Record'!D356</f>
        <v>1</v>
      </c>
    </row>
    <row r="126" spans="1:3">
      <c r="A126" s="34" t="str">
        <f>'Score and Card Record'!A357</f>
        <v>TANG Kai Kwong (--)</v>
      </c>
      <c r="B126" s="37" t="str">
        <f>'Score and Card Record'!C357</f>
        <v>Friends</v>
      </c>
      <c r="C126" s="43">
        <f>'Score and Card Record'!D357</f>
        <v>1</v>
      </c>
    </row>
    <row r="127" spans="1:3">
      <c r="A127" s="34" t="str">
        <f>'Score and Card Record'!A623</f>
        <v>TANG Yu Keung (--)</v>
      </c>
      <c r="B127" s="37" t="str">
        <f>'Score and Card Record'!C623</f>
        <v>Shooting Cannon</v>
      </c>
      <c r="C127" s="43">
        <f>'Score and Card Record'!D623</f>
        <v>1</v>
      </c>
    </row>
    <row r="128" spans="1:3">
      <c r="A128" s="34" t="str">
        <f>'Score and Card Record'!A972</f>
        <v>TO Chun Pong (--)</v>
      </c>
      <c r="B128" s="37" t="str">
        <f>'Score and Card Record'!C972</f>
        <v>Youth United</v>
      </c>
      <c r="C128" s="43">
        <f>'Score and Card Record'!D972</f>
        <v>1</v>
      </c>
    </row>
    <row r="129" spans="1:3">
      <c r="A129" s="34" t="str">
        <f>'Score and Card Record'!A826</f>
        <v>TONG Tai Wai (81)</v>
      </c>
      <c r="B129" s="37" t="str">
        <f>'Score and Card Record'!C826</f>
        <v>WYHK78-82 &amp; 85</v>
      </c>
      <c r="C129" s="43">
        <f>'Score and Card Record'!D826</f>
        <v>1</v>
      </c>
    </row>
    <row r="130" spans="1:3">
      <c r="A130" s="34" t="str">
        <f>'Score and Card Record'!A739</f>
        <v>TSANG Tik Man (--)</v>
      </c>
      <c r="B130" s="37" t="str">
        <f>'Score and Card Record'!C739</f>
        <v>What Team Fun</v>
      </c>
      <c r="C130" s="43">
        <f>'Score and Card Record'!D739</f>
        <v>1</v>
      </c>
    </row>
    <row r="131" spans="1:3">
      <c r="A131" s="34" t="str">
        <f>'Score and Card Record'!A467</f>
        <v>TSE Siu Ki (07)</v>
      </c>
      <c r="B131" s="37" t="str">
        <f>'Score and Card Record'!C467</f>
        <v>JJJ</v>
      </c>
      <c r="C131" s="43">
        <f>'Score and Card Record'!D467</f>
        <v>1</v>
      </c>
    </row>
    <row r="132" spans="1:3">
      <c r="A132" s="34" t="str">
        <f>'Score and Card Record'!A827</f>
        <v>TUNG Siu Man (81)</v>
      </c>
      <c r="B132" s="37" t="str">
        <f>'Score and Card Record'!C827</f>
        <v>WYHK78-82 &amp; 85</v>
      </c>
      <c r="C132" s="43">
        <f>'Score and Card Record'!D827</f>
        <v>1</v>
      </c>
    </row>
    <row r="133" spans="1:3">
      <c r="A133" s="34" t="str">
        <f>'Score and Card Record'!A210</f>
        <v>WAI Tak Shun (00)</v>
      </c>
      <c r="B133" s="37" t="str">
        <f>'Score and Card Record'!C210</f>
        <v>Delay</v>
      </c>
      <c r="C133" s="43">
        <f>'Score and Card Record'!D210</f>
        <v>1</v>
      </c>
    </row>
    <row r="134" spans="1:3">
      <c r="A134" s="34" t="str">
        <f>'Score and Card Record'!A599</f>
        <v>WAN Chun Yin (89)</v>
      </c>
      <c r="B134" s="37" t="str">
        <f>'Score and Card Record'!C599</f>
        <v>S&amp;P</v>
      </c>
      <c r="C134" s="43">
        <f>'Score and Card Record'!D599</f>
        <v>1</v>
      </c>
    </row>
    <row r="135" spans="1:3">
      <c r="A135" s="34" t="str">
        <f>'Score and Card Record'!A600</f>
        <v>WONG Chi Chung (86)</v>
      </c>
      <c r="B135" s="37" t="str">
        <f>'Score and Card Record'!C600</f>
        <v>S&amp;P</v>
      </c>
      <c r="C135" s="43">
        <f>'Score and Card Record'!D600</f>
        <v>1</v>
      </c>
    </row>
    <row r="136" spans="1:3">
      <c r="A136" s="34" t="str">
        <f>'Score and Card Record'!A854</f>
        <v>WONG Chun Kit (84)</v>
      </c>
      <c r="B136" s="37" t="str">
        <f>'Score and Card Record'!C854</f>
        <v>WYHK80's B Team</v>
      </c>
      <c r="C136" s="43">
        <f>'Score and Card Record'!D854</f>
        <v>1</v>
      </c>
    </row>
    <row r="137" spans="1:3">
      <c r="A137" s="34" t="str">
        <f>'Score and Card Record'!A213</f>
        <v>WONG Ka Lun (00)</v>
      </c>
      <c r="B137" s="37" t="str">
        <f>'Score and Card Record'!C213</f>
        <v>Delay</v>
      </c>
      <c r="C137" s="43">
        <f>'Score and Card Record'!D213</f>
        <v>1</v>
      </c>
    </row>
    <row r="138" spans="1:3">
      <c r="A138" s="34" t="str">
        <f>'Score and Card Record'!A798</f>
        <v>WONG Kar Kit, Andrew (87)</v>
      </c>
      <c r="B138" s="37" t="str">
        <f>'Score and Card Record'!C798</f>
        <v>WYCHK 87</v>
      </c>
      <c r="C138" s="43">
        <f>'Score and Card Record'!D798</f>
        <v>1</v>
      </c>
    </row>
    <row r="139" spans="1:3">
      <c r="A139" s="34" t="str">
        <f>'Score and Card Record'!A304</f>
        <v>WONG Kar Lok, Kellog (99)</v>
      </c>
      <c r="B139" s="37" t="str">
        <f>'Score and Card Record'!C304</f>
        <v>Europa 900</v>
      </c>
      <c r="C139" s="43">
        <f>'Score and Card Record'!D304</f>
        <v>1</v>
      </c>
    </row>
    <row r="140" spans="1:3">
      <c r="A140" s="34" t="str">
        <f>'Score and Card Record'!A531</f>
        <v>WONG Kar Yau, Donald (96)</v>
      </c>
      <c r="B140" s="37" t="str">
        <f>'Score and Card Record'!C531</f>
        <v>Mofos</v>
      </c>
      <c r="C140" s="43">
        <f>'Score and Card Record'!D531</f>
        <v>1</v>
      </c>
    </row>
    <row r="141" spans="1:3">
      <c r="A141" s="34" t="str">
        <f>'Score and Card Record'!A626</f>
        <v>WONG Kwan Yin (05)</v>
      </c>
      <c r="B141" s="37" t="str">
        <f>'Score and Card Record'!C626</f>
        <v>Shooting Cannon</v>
      </c>
      <c r="C141" s="43">
        <f>'Score and Card Record'!D626</f>
        <v>1</v>
      </c>
    </row>
    <row r="142" spans="1:3">
      <c r="A142" s="34" t="str">
        <f>'Score and Card Record'!A306</f>
        <v>WONG Yin Chung (--)</v>
      </c>
      <c r="B142" s="37" t="str">
        <f>'Score and Card Record'!C306</f>
        <v>Europa 900</v>
      </c>
      <c r="C142" s="43">
        <f>'Score and Card Record'!D306</f>
        <v>1</v>
      </c>
    </row>
    <row r="143" spans="1:3">
      <c r="A143" s="34" t="str">
        <f>'Score and Card Record'!A947</f>
        <v>YAN Chi Tat, Arda (82)</v>
      </c>
      <c r="B143" s="37" t="str">
        <f>'Score and Card Record'!C947</f>
        <v>WYK Class 84-85</v>
      </c>
      <c r="C143" s="43">
        <f>'Score and Card Record'!D947</f>
        <v>1</v>
      </c>
    </row>
    <row r="144" spans="1:3">
      <c r="A144" s="34" t="str">
        <f>'Score and Card Record'!A602</f>
        <v>YAU Chun Tak (86)</v>
      </c>
      <c r="B144" s="37" t="str">
        <f>'Score and Card Record'!C602</f>
        <v>S&amp;P</v>
      </c>
      <c r="C144" s="43">
        <f>'Score and Card Record'!D602</f>
        <v>1</v>
      </c>
    </row>
    <row r="145" spans="1:3">
      <c r="A145" s="34" t="str">
        <f>'Score and Card Record'!A653</f>
        <v>YAU Chun Tak, Sanders (86)</v>
      </c>
      <c r="B145" s="37" t="str">
        <f>'Score and Card Record'!C653</f>
        <v>SPANNERS</v>
      </c>
      <c r="C145" s="43">
        <f>'Score and Card Record'!D653</f>
        <v>1</v>
      </c>
    </row>
    <row r="146" spans="1:3">
      <c r="A146" s="34" t="str">
        <f>'Score and Card Record'!A717</f>
        <v>YEUNG Chung Wing (02)</v>
      </c>
      <c r="B146" s="37" t="str">
        <f>'Score and Card Record'!C717</f>
        <v>Tai Choi Logistics</v>
      </c>
      <c r="C146" s="43">
        <f>'Score and Card Record'!D717</f>
        <v>1</v>
      </c>
    </row>
    <row r="147" spans="1:3">
      <c r="A147" s="34" t="str">
        <f>'Score and Card Record'!A948</f>
        <v>YEUNG Gai Min, Michael (85)</v>
      </c>
      <c r="B147" s="37" t="str">
        <f>'Score and Card Record'!C948</f>
        <v>WYK Class 84-85</v>
      </c>
      <c r="C147" s="43">
        <f>'Score and Card Record'!D948</f>
        <v>1</v>
      </c>
    </row>
    <row r="148" spans="1:3">
      <c r="A148" s="34" t="str">
        <f>'Score and Card Record'!A768</f>
        <v>YEUNG Wan Yui (05)</v>
      </c>
      <c r="B148" s="37" t="str">
        <f>'Score and Card Record'!C768</f>
        <v>WY2K</v>
      </c>
      <c r="C148" s="43">
        <f>'Score and Card Record'!D768</f>
        <v>1</v>
      </c>
    </row>
    <row r="149" spans="1:3">
      <c r="A149" s="34" t="str">
        <f>'Score and Card Record'!A313</f>
        <v>YU Pak Hei (99)</v>
      </c>
      <c r="B149" s="37" t="str">
        <f>'Score and Card Record'!C313</f>
        <v>Europa 900</v>
      </c>
      <c r="C149" s="43">
        <f>'Score and Card Record'!D313</f>
        <v>1</v>
      </c>
    </row>
    <row r="150" spans="1:3">
      <c r="A150" s="34" t="str">
        <f>'Score and Card Record'!A281</f>
        <v>YUNG Ka Chun (--)</v>
      </c>
      <c r="B150" s="37" t="str">
        <f>'Score and Card Record'!C281</f>
        <v>Eastern</v>
      </c>
      <c r="C150" s="43">
        <f>'Score and Card Record'!D281</f>
        <v>1</v>
      </c>
    </row>
    <row r="151" spans="1:3">
      <c r="A151" s="34" t="str">
        <f>'Score and Card Record'!A628</f>
        <v>* CHAN Chi Ming, Alvin (85)</v>
      </c>
      <c r="B151" s="37" t="str">
        <f>'Score and Card Record'!C628</f>
        <v>SPANNERS</v>
      </c>
      <c r="C151" s="43">
        <f>'Score and Card Record'!D628</f>
        <v>0</v>
      </c>
    </row>
    <row r="152" spans="1:3">
      <c r="A152" s="34" t="str">
        <f>'Score and Card Record'!A910</f>
        <v>* CHAN Ho Yin, Kent (84)</v>
      </c>
      <c r="B152" s="37" t="str">
        <f>'Score and Card Record'!C910</f>
        <v>WYK Class 84-85</v>
      </c>
      <c r="C152" s="43">
        <f>'Score and Card Record'!D910</f>
        <v>0</v>
      </c>
    </row>
    <row r="153" spans="1:3">
      <c r="A153" s="34" t="str">
        <f>'Score and Card Record'!A390</f>
        <v>* CHAN Kui Shun (94)</v>
      </c>
      <c r="B153" s="37" t="str">
        <f>'Score and Card Record'!C390</f>
        <v>Happy Soccer Mania</v>
      </c>
      <c r="C153" s="43">
        <f>'Score and Card Record'!D390</f>
        <v>0</v>
      </c>
    </row>
    <row r="154" spans="1:3">
      <c r="A154" s="34" t="str">
        <f>'Score and Card Record'!A862</f>
        <v>* Chan Ping Wah (77)</v>
      </c>
      <c r="B154" s="37" t="str">
        <f>'Score and Card Record'!C862</f>
        <v>WYK 77-80</v>
      </c>
      <c r="C154" s="43">
        <f>'Score and Card Record'!D862</f>
        <v>0</v>
      </c>
    </row>
    <row r="155" spans="1:3">
      <c r="A155" s="34" t="str">
        <f>'Score and Card Record'!A4</f>
        <v>* CHING Wang Ho (03)</v>
      </c>
      <c r="B155" s="37" t="str">
        <f>'Score and Card Record'!C4</f>
        <v>281 da Novac</v>
      </c>
      <c r="C155" s="43">
        <f>'Score and Card Record'!D4</f>
        <v>0</v>
      </c>
    </row>
    <row r="156" spans="1:3">
      <c r="A156" s="34" t="str">
        <f>'Score and Card Record'!A249</f>
        <v>* CHU Tsz Ping (96)</v>
      </c>
      <c r="B156" s="37" t="str">
        <f>'Score and Card Record'!C249</f>
        <v>Eastern</v>
      </c>
      <c r="C156" s="43">
        <f>'Score and Card Record'!D249</f>
        <v>0</v>
      </c>
    </row>
    <row r="157" spans="1:3">
      <c r="A157" s="34" t="str">
        <f>'Score and Card Record'!A282</f>
        <v>* FAN Kwoon Chung, Colin (99)</v>
      </c>
      <c r="B157" s="37" t="str">
        <f>'Score and Card Record'!C282</f>
        <v>Europa 900</v>
      </c>
      <c r="C157" s="43">
        <f>'Score and Card Record'!D282</f>
        <v>0</v>
      </c>
    </row>
    <row r="158" spans="1:3">
      <c r="A158" s="34" t="str">
        <f>'Score and Card Record'!A140</f>
        <v>* HO Kai Sun, Kyson (88)</v>
      </c>
      <c r="B158" s="37" t="str">
        <f>'Score and Card Record'!C140</f>
        <v>Da Da Dui</v>
      </c>
      <c r="C158" s="43">
        <f>'Score and Card Record'!D140</f>
        <v>0</v>
      </c>
    </row>
    <row r="159" spans="1:3">
      <c r="A159" s="34" t="str">
        <f>'Score and Card Record'!A73</f>
        <v>* HO Siu Tong (81)</v>
      </c>
      <c r="B159" s="37" t="str">
        <f>'Score and Card Record'!C73</f>
        <v>Apache Eagle 81</v>
      </c>
      <c r="C159" s="43">
        <f>'Score and Card Record'!D73</f>
        <v>0</v>
      </c>
    </row>
    <row r="160" spans="1:3">
      <c r="A160" s="34" t="str">
        <f>'Score and Card Record'!A108</f>
        <v>* KO Wing-Hang, Derek George (90)</v>
      </c>
      <c r="B160" s="37" t="str">
        <f>'Score and Card Record'!C108</f>
        <v>Boot Boot Friends 90/75</v>
      </c>
      <c r="C160" s="43">
        <f>'Score and Card Record'!D108</f>
        <v>0</v>
      </c>
    </row>
    <row r="161" spans="1:3">
      <c r="A161" s="34" t="str">
        <f>'Score and Card Record'!A561</f>
        <v>* LAW Pui Fai (07)</v>
      </c>
      <c r="B161" s="37" t="str">
        <f>'Score and Card Record'!C561</f>
        <v>Prince Edward</v>
      </c>
      <c r="C161" s="43">
        <f>'Score and Card Record'!D561</f>
        <v>0</v>
      </c>
    </row>
    <row r="162" spans="1:3">
      <c r="A162" s="34" t="str">
        <f>'Score and Card Record'!A887</f>
        <v>* LEE Woon Sang, Calvin (92)</v>
      </c>
      <c r="B162" s="37" t="str">
        <f>'Score and Card Record'!C887</f>
        <v>WYK1992ers</v>
      </c>
      <c r="C162" s="43">
        <f>'Score and Card Record'!D887</f>
        <v>0</v>
      </c>
    </row>
    <row r="163" spans="1:3">
      <c r="A163" s="34" t="str">
        <f>'Score and Card Record'!A315</f>
        <v>* LEUNG Chun Ho (04)</v>
      </c>
      <c r="B163" s="37" t="str">
        <f>'Score and Card Record'!C315</f>
        <v>FATX</v>
      </c>
      <c r="C163" s="43">
        <f>'Score and Card Record'!D315</f>
        <v>0</v>
      </c>
    </row>
    <row r="164" spans="1:3">
      <c r="A164" s="34" t="str">
        <f>'Score and Card Record'!A533</f>
        <v>* LEUNG Ho Wai, John (08)</v>
      </c>
      <c r="B164" s="37" t="str">
        <f>'Score and Card Record'!C533</f>
        <v>New Star</v>
      </c>
      <c r="C164" s="43">
        <f>'Score and Card Record'!D533</f>
        <v>0</v>
      </c>
    </row>
    <row r="165" spans="1:3">
      <c r="A165" s="34" t="str">
        <f>'Score and Card Record'!A165</f>
        <v>* LIANG Yiu Keung, Michael (88)</v>
      </c>
      <c r="B165" s="37" t="str">
        <f>'Score and Card Record'!C165</f>
        <v>Da Dui</v>
      </c>
      <c r="C165" s="43">
        <f>'Score and Card Record'!D165</f>
        <v>0</v>
      </c>
    </row>
    <row r="166" spans="1:3">
      <c r="A166" s="34" t="str">
        <f>'Score and Card Record'!A189</f>
        <v>* LOK Sau Fung (00)</v>
      </c>
      <c r="B166" s="37" t="str">
        <f>'Score and Card Record'!C189</f>
        <v>Delay</v>
      </c>
      <c r="C166" s="43">
        <f>'Score and Card Record'!D189</f>
        <v>0</v>
      </c>
    </row>
    <row r="167" spans="1:3">
      <c r="A167" s="34" t="str">
        <f>'Score and Card Record'!A508</f>
        <v>* PIANG Sang, Simon Loon Kwong (96)</v>
      </c>
      <c r="B167" s="37" t="str">
        <f>'Score and Card Record'!C508</f>
        <v>Mofos</v>
      </c>
      <c r="C167" s="43">
        <f>'Score and Card Record'!D508</f>
        <v>0</v>
      </c>
    </row>
    <row r="168" spans="1:3">
      <c r="A168" s="34" t="str">
        <f>'Score and Card Record'!A421</f>
        <v>* SHUM Fai Nin (01)</v>
      </c>
      <c r="B168" s="37" t="str">
        <f>'Score and Card Record'!C421</f>
        <v>How To Find You</v>
      </c>
      <c r="C168" s="43">
        <f>'Score and Card Record'!D421</f>
        <v>0</v>
      </c>
    </row>
    <row r="169" spans="1:3">
      <c r="A169" s="34" t="str">
        <f>'Score and Card Record'!A475</f>
        <v>* SIN Pak Kei, Alton (05)</v>
      </c>
      <c r="B169" s="37" t="str">
        <f>'Score and Card Record'!C475</f>
        <v>KKLM</v>
      </c>
      <c r="C169" s="43">
        <f>'Score and Card Record'!D475</f>
        <v>0</v>
      </c>
    </row>
    <row r="170" spans="1:3">
      <c r="A170" s="34" t="str">
        <f>'Score and Card Record'!A453</f>
        <v>* TONG Cheuk Hin (07)</v>
      </c>
      <c r="B170" s="37" t="str">
        <f>'Score and Card Record'!C453</f>
        <v>JJJ</v>
      </c>
      <c r="C170" s="43">
        <f>'Score and Card Record'!D453</f>
        <v>0</v>
      </c>
    </row>
    <row r="171" spans="1:3">
      <c r="A171" s="34" t="str">
        <f>'Score and Card Record'!A771</f>
        <v>* WONG Ka Long (87)</v>
      </c>
      <c r="B171" s="37" t="str">
        <f>'Score and Card Record'!C771</f>
        <v>WYCHK 87</v>
      </c>
      <c r="C171" s="43">
        <f>'Score and Card Record'!D771</f>
        <v>0</v>
      </c>
    </row>
    <row r="172" spans="1:3">
      <c r="A172" s="34" t="str">
        <f>'Score and Card Record'!A950</f>
        <v>* WONG Long Kin (02)</v>
      </c>
      <c r="B172" s="37" t="str">
        <f>'Score and Card Record'!C950</f>
        <v>Youth United</v>
      </c>
      <c r="C172" s="43">
        <f>'Score and Card Record'!D950</f>
        <v>0</v>
      </c>
    </row>
    <row r="173" spans="1:3">
      <c r="A173" s="34" t="str">
        <f>'Score and Card Record'!A720</f>
        <v>* WONG On Tik (06)</v>
      </c>
      <c r="B173" s="37" t="str">
        <f>'Score and Card Record'!C720</f>
        <v>What Team Fun</v>
      </c>
      <c r="C173" s="43">
        <f>'Score and Card Record'!D720</f>
        <v>0</v>
      </c>
    </row>
    <row r="174" spans="1:3">
      <c r="A174" s="34" t="str">
        <f>'Score and Card Record'!A690</f>
        <v>* WONG Yun Lung (02)</v>
      </c>
      <c r="B174" s="37" t="str">
        <f>'Score and Card Record'!C690</f>
        <v>Tai Choi Logistics</v>
      </c>
      <c r="C174" s="43">
        <f>'Score and Card Record'!D690</f>
        <v>0</v>
      </c>
    </row>
    <row r="175" spans="1:3">
      <c r="A175" s="34" t="str">
        <f>'Score and Card Record'!A605</f>
        <v>* YIP Ho Kwan (05)</v>
      </c>
      <c r="B175" s="37" t="str">
        <f>'Score and Card Record'!C605</f>
        <v>Shooting Cannon</v>
      </c>
      <c r="C175" s="43">
        <f>'Score and Card Record'!D605</f>
        <v>0</v>
      </c>
    </row>
    <row r="176" spans="1:3">
      <c r="A176" s="34" t="str">
        <f>'Score and Card Record'!A833</f>
        <v>* YU Man Wai (83)</v>
      </c>
      <c r="B176" s="37" t="str">
        <f>'Score and Card Record'!C833</f>
        <v>WYHK80's B Team</v>
      </c>
      <c r="C176" s="43">
        <f>'Score and Card Record'!D833</f>
        <v>0</v>
      </c>
    </row>
    <row r="177" spans="1:3">
      <c r="A177" s="34" t="str">
        <f>'Score and Card Record'!A586</f>
        <v>* YUEN Wong Ming, Sunny (86)</v>
      </c>
      <c r="B177" s="37" t="str">
        <f>'Score and Card Record'!C586</f>
        <v>S&amp;P</v>
      </c>
      <c r="C177" s="43">
        <f>'Score and Card Record'!D586</f>
        <v>0</v>
      </c>
    </row>
    <row r="178" spans="1:3">
      <c r="A178" s="34" t="str">
        <f>'Score and Card Record'!A911</f>
        <v>AU Chi On, Paul (85)</v>
      </c>
      <c r="B178" s="37" t="str">
        <f>'Score and Card Record'!C911</f>
        <v>WYK Class 84-85</v>
      </c>
      <c r="C178" s="43">
        <f>'Score and Card Record'!D911</f>
        <v>0</v>
      </c>
    </row>
    <row r="179" spans="1:3">
      <c r="A179" s="34" t="str">
        <f>'Score and Card Record'!A804</f>
        <v>AU Chi Yen, Hubert (81)</v>
      </c>
      <c r="B179" s="37" t="str">
        <f>'Score and Card Record'!C804</f>
        <v>WYHK78-82 &amp; 85</v>
      </c>
      <c r="C179" s="43">
        <f>'Score and Card Record'!D804</f>
        <v>0</v>
      </c>
    </row>
    <row r="180" spans="1:3">
      <c r="A180" s="34" t="str">
        <f>'Score and Card Record'!A218</f>
        <v>AU Ho Chun (08)</v>
      </c>
      <c r="B180" s="37" t="str">
        <f>'Score and Card Record'!C218</f>
        <v>Drinking United</v>
      </c>
      <c r="C180" s="43">
        <f>'Score and Card Record'!D218</f>
        <v>0</v>
      </c>
    </row>
    <row r="181" spans="1:3">
      <c r="A181" s="34" t="str">
        <f>'Score and Card Record'!A534</f>
        <v>AU Long Yin, Ivan (08)</v>
      </c>
      <c r="B181" s="37" t="str">
        <f>'Score and Card Record'!C534</f>
        <v>New Star</v>
      </c>
      <c r="C181" s="43">
        <f>'Score and Card Record'!D534</f>
        <v>0</v>
      </c>
    </row>
    <row r="182" spans="1:3">
      <c r="A182" s="34" t="str">
        <f>'Score and Card Record'!A109</f>
        <v>AU Mo-King, Alfred (90)</v>
      </c>
      <c r="B182" s="37" t="str">
        <f>'Score and Card Record'!C109</f>
        <v>Boot Boot Friends 90/75</v>
      </c>
      <c r="C182" s="43">
        <f>'Score and Card Record'!D109</f>
        <v>0</v>
      </c>
    </row>
    <row r="183" spans="1:3">
      <c r="A183" s="34" t="str">
        <f>'Score and Card Record'!A74</f>
        <v>AU Tak Shing (81)</v>
      </c>
      <c r="B183" s="37" t="str">
        <f>'Score and Card Record'!C74</f>
        <v>Apache Eagle 81</v>
      </c>
      <c r="C183" s="43">
        <f>'Score and Card Record'!D74</f>
        <v>0</v>
      </c>
    </row>
    <row r="184" spans="1:3">
      <c r="A184" s="34" t="str">
        <f>'Score and Card Record'!A75</f>
        <v>AU YEUNG Kam Chuen, Sidney (81)</v>
      </c>
      <c r="B184" s="37" t="str">
        <f>'Score and Card Record'!C75</f>
        <v>Apache Eagle 81</v>
      </c>
      <c r="C184" s="43">
        <f>'Score and Card Record'!D75</f>
        <v>0</v>
      </c>
    </row>
    <row r="185" spans="1:3">
      <c r="A185" s="34" t="str">
        <f>'Score and Card Record'!A606</f>
        <v>AU Yik Sau (05)</v>
      </c>
      <c r="B185" s="37" t="str">
        <f>'Score and Card Record'!C606</f>
        <v>Shooting Cannon</v>
      </c>
      <c r="C185" s="43">
        <f>'Score and Card Record'!D606</f>
        <v>0</v>
      </c>
    </row>
    <row r="186" spans="1:3">
      <c r="A186" s="34" t="str">
        <f>'Score and Card Record'!A422</f>
        <v>AU Yiu Pong (00)</v>
      </c>
      <c r="B186" s="37" t="str">
        <f>'Score and Card Record'!C422</f>
        <v>How To Find You</v>
      </c>
      <c r="C186" s="43">
        <f>'Score and Card Record'!D422</f>
        <v>0</v>
      </c>
    </row>
    <row r="187" spans="1:3">
      <c r="A187" s="34" t="str">
        <f>'Score and Card Record'!A76</f>
        <v>CHAN Bill (86)</v>
      </c>
      <c r="B187" s="37" t="str">
        <f>'Score and Card Record'!C76</f>
        <v>Apache Eagle 81</v>
      </c>
      <c r="C187" s="43">
        <f>'Score and Card Record'!D76</f>
        <v>0</v>
      </c>
    </row>
    <row r="188" spans="1:3">
      <c r="A188" s="34" t="str">
        <f>'Score and Card Record'!A110</f>
        <v>CHAN Cheok-Man, Andy (90)</v>
      </c>
      <c r="B188" s="37" t="str">
        <f>'Score and Card Record'!C110</f>
        <v>Boot Boot Friends 90/75</v>
      </c>
      <c r="C188" s="43">
        <f>'Score and Card Record'!D110</f>
        <v>0</v>
      </c>
    </row>
    <row r="189" spans="1:3">
      <c r="A189" s="34" t="str">
        <f>'Score and Card Record'!A509</f>
        <v>CHAN Cheuk Him, Adrian (--)</v>
      </c>
      <c r="B189" s="37" t="str">
        <f>'Score and Card Record'!C509</f>
        <v>Mofos</v>
      </c>
      <c r="C189" s="43">
        <f>'Score and Card Record'!D509</f>
        <v>0</v>
      </c>
    </row>
    <row r="190" spans="1:3">
      <c r="A190" s="34" t="str">
        <f>'Score and Card Record'!A912</f>
        <v>CHAN Cheuk Kai, David (85)</v>
      </c>
      <c r="B190" s="37" t="str">
        <f>'Score and Card Record'!C912</f>
        <v>WYK Class 84-85</v>
      </c>
      <c r="C190" s="43">
        <f>'Score and Card Record'!D912</f>
        <v>0</v>
      </c>
    </row>
    <row r="191" spans="1:3">
      <c r="A191" s="34" t="str">
        <f>'Score and Card Record'!A607</f>
        <v>CHAN Cheuk Ngai, Gary (--)</v>
      </c>
      <c r="B191" s="37" t="str">
        <f>'Score and Card Record'!C607</f>
        <v>Shooting Cannon</v>
      </c>
      <c r="C191" s="43">
        <f>'Score and Card Record'!D607</f>
        <v>0</v>
      </c>
    </row>
    <row r="192" spans="1:3">
      <c r="A192" s="34" t="str">
        <f>'Score and Card Record'!A562</f>
        <v>CHAN Cheuk Yan (07)</v>
      </c>
      <c r="B192" s="37" t="str">
        <f>'Score and Card Record'!C562</f>
        <v>Prince Edward</v>
      </c>
      <c r="C192" s="43">
        <f>'Score and Card Record'!D562</f>
        <v>0</v>
      </c>
    </row>
    <row r="193" spans="1:3">
      <c r="A193" s="34" t="str">
        <f>'Score and Card Record'!A250</f>
        <v>CHAN Chi Fung, Michael (96)</v>
      </c>
      <c r="B193" s="37" t="str">
        <f>'Score and Card Record'!C250</f>
        <v>Eastern</v>
      </c>
      <c r="C193" s="43">
        <f>'Score and Card Record'!D250</f>
        <v>0</v>
      </c>
    </row>
    <row r="194" spans="1:3">
      <c r="A194" s="34" t="str">
        <f>'Score and Card Record'!A219</f>
        <v>CHAN Chi Hang, Ronald (08)</v>
      </c>
      <c r="B194" s="37" t="str">
        <f>'Score and Card Record'!C219</f>
        <v>Drinking United</v>
      </c>
      <c r="C194" s="43">
        <f>'Score and Card Record'!D219</f>
        <v>0</v>
      </c>
    </row>
    <row r="195" spans="1:3">
      <c r="A195" s="34" t="str">
        <f>'Score and Card Record'!A587</f>
        <v>CHAN Chi Ming, Alvin (86)</v>
      </c>
      <c r="B195" s="37" t="str">
        <f>'Score and Card Record'!C587</f>
        <v>S&amp;P</v>
      </c>
      <c r="C195" s="43">
        <f>'Score and Card Record'!D587</f>
        <v>0</v>
      </c>
    </row>
    <row r="196" spans="1:3">
      <c r="A196" s="34" t="str">
        <f>'Score and Card Record'!A834</f>
        <v>CHAN Chi Shing (84)</v>
      </c>
      <c r="B196" s="37" t="str">
        <f>'Score and Card Record'!C834</f>
        <v>WYHK80's B Team</v>
      </c>
      <c r="C196" s="43">
        <f>'Score and Card Record'!D834</f>
        <v>0</v>
      </c>
    </row>
    <row r="197" spans="1:3">
      <c r="A197" s="34" t="str">
        <f>'Score and Card Record'!A77</f>
        <v>CHAN Chiu Wa (81)</v>
      </c>
      <c r="B197" s="37" t="str">
        <f>'Score and Card Record'!C77</f>
        <v>Apache Eagle 81</v>
      </c>
      <c r="C197" s="43">
        <f>'Score and Card Record'!D77</f>
        <v>0</v>
      </c>
    </row>
    <row r="198" spans="1:3">
      <c r="A198" s="34" t="str">
        <f>'Score and Card Record'!A111</f>
        <v>CHAN Chi-Wai, Nixon (90)</v>
      </c>
      <c r="B198" s="37" t="str">
        <f>'Score and Card Record'!C111</f>
        <v>Boot Boot Friends 90/75</v>
      </c>
      <c r="C198" s="43">
        <f>'Score and Card Record'!D111</f>
        <v>0</v>
      </c>
    </row>
    <row r="199" spans="1:3">
      <c r="A199" s="34" t="str">
        <f>'Score and Card Record'!A476</f>
        <v>CHAN Chun Ming (05)</v>
      </c>
      <c r="B199" s="37" t="str">
        <f>'Score and Card Record'!C476</f>
        <v>KKLM</v>
      </c>
      <c r="C199" s="43">
        <f>'Score and Card Record'!D476</f>
        <v>0</v>
      </c>
    </row>
    <row r="200" spans="1:3">
      <c r="A200" s="34" t="str">
        <f>'Score and Card Record'!A563</f>
        <v>CHAN Chun Yip (--)</v>
      </c>
      <c r="B200" s="37" t="str">
        <f>'Score and Card Record'!C563</f>
        <v>Prince Edward</v>
      </c>
      <c r="C200" s="43">
        <f>'Score and Card Record'!D563</f>
        <v>0</v>
      </c>
    </row>
    <row r="201" spans="1:3">
      <c r="A201" s="34" t="str">
        <f>'Score and Card Record'!A36</f>
        <v>CHAN Ho Hin (16)</v>
      </c>
      <c r="B201" s="37" t="str">
        <f>'Score and Card Record'!C36</f>
        <v>75ers &amp; Youngsters</v>
      </c>
      <c r="C201" s="43">
        <f>'Score and Card Record'!D36</f>
        <v>0</v>
      </c>
    </row>
    <row r="202" spans="1:3">
      <c r="A202" s="34" t="str">
        <f>'Score and Card Record'!A888</f>
        <v>CHAN Hon Yeung, Henry (92)</v>
      </c>
      <c r="B202" s="37" t="str">
        <f>'Score and Card Record'!C888</f>
        <v>WYK1992ers</v>
      </c>
      <c r="C202" s="43">
        <f>'Score and Card Record'!D888</f>
        <v>0</v>
      </c>
    </row>
    <row r="203" spans="1:3">
      <c r="A203" s="34" t="str">
        <f>'Score and Card Record'!A337</f>
        <v>CHAN Hong Leung (92)</v>
      </c>
      <c r="B203" s="37" t="str">
        <f>'Score and Card Record'!C337</f>
        <v>Friends</v>
      </c>
      <c r="C203" s="43">
        <f>'Score and Card Record'!D337</f>
        <v>0</v>
      </c>
    </row>
    <row r="204" spans="1:3">
      <c r="A204" s="34" t="str">
        <f>'Score and Card Record'!A535</f>
        <v>CHAN Huen Fung, Ronald (08)</v>
      </c>
      <c r="B204" s="37" t="str">
        <f>'Score and Card Record'!C535</f>
        <v>New Star</v>
      </c>
      <c r="C204" s="43">
        <f>'Score and Card Record'!D535</f>
        <v>0</v>
      </c>
    </row>
    <row r="205" spans="1:3">
      <c r="A205" s="34" t="str">
        <f>'Score and Card Record'!A391</f>
        <v>CHAN Ka Hang (94)</v>
      </c>
      <c r="B205" s="37" t="str">
        <f>'Score and Card Record'!C391</f>
        <v>Happy Soccer Mania</v>
      </c>
      <c r="C205" s="43">
        <f>'Score and Card Record'!D391</f>
        <v>0</v>
      </c>
    </row>
    <row r="206" spans="1:3">
      <c r="A206" s="34" t="str">
        <f>'Score and Card Record'!A721</f>
        <v>CHAN Ka Kit (06)</v>
      </c>
      <c r="B206" s="37" t="str">
        <f>'Score and Card Record'!C721</f>
        <v>What Team Fun</v>
      </c>
      <c r="C206" s="43">
        <f>'Score and Card Record'!D721</f>
        <v>0</v>
      </c>
    </row>
    <row r="207" spans="1:3">
      <c r="A207" s="34" t="str">
        <f>'Score and Card Record'!A423</f>
        <v>CHAN Ka Shing (00)</v>
      </c>
      <c r="B207" s="37" t="str">
        <f>'Score and Card Record'!C423</f>
        <v>How To Find You</v>
      </c>
      <c r="C207" s="43">
        <f>'Score and Card Record'!D423</f>
        <v>0</v>
      </c>
    </row>
    <row r="208" spans="1:3">
      <c r="A208" s="34" t="str">
        <f>'Score and Card Record'!A191</f>
        <v>CHAN Ka Yui, Kenneth (00)</v>
      </c>
      <c r="B208" s="37" t="str">
        <f>'Score and Card Record'!C191</f>
        <v>Delay</v>
      </c>
      <c r="C208" s="43">
        <f>'Score and Card Record'!D191</f>
        <v>0</v>
      </c>
    </row>
    <row r="209" spans="1:3">
      <c r="A209" s="34" t="str">
        <f>'Score and Card Record'!A283</f>
        <v>CHAN Kam Leung (99)</v>
      </c>
      <c r="B209" s="37" t="str">
        <f>'Score and Card Record'!C283</f>
        <v>Europa 900</v>
      </c>
      <c r="C209" s="43">
        <f>'Score and Card Record'!D283</f>
        <v>0</v>
      </c>
    </row>
    <row r="210" spans="1:3">
      <c r="A210" s="34" t="str">
        <f>'Score and Card Record'!A424</f>
        <v>CHAN Kam Ming (--)</v>
      </c>
      <c r="B210" s="37" t="str">
        <f>'Score and Card Record'!C424</f>
        <v>How To Find You</v>
      </c>
      <c r="C210" s="43">
        <f>'Score and Card Record'!D424</f>
        <v>0</v>
      </c>
    </row>
    <row r="211" spans="1:3">
      <c r="A211" s="34" t="str">
        <f>'Score and Card Record'!A836</f>
        <v>CHAN Kin Chee, Kevin (87)</v>
      </c>
      <c r="B211" s="37" t="str">
        <f>'Score and Card Record'!C836</f>
        <v>WYHK80's B Team</v>
      </c>
      <c r="C211" s="43">
        <f>'Score and Card Record'!D836</f>
        <v>0</v>
      </c>
    </row>
    <row r="212" spans="1:3">
      <c r="A212" s="34" t="str">
        <f>'Score and Card Record'!A166</f>
        <v>CHAN Kin Chee, Kevin (88)</v>
      </c>
      <c r="B212" s="37" t="str">
        <f>'Score and Card Record'!C166</f>
        <v>Da Dui</v>
      </c>
      <c r="C212" s="43">
        <f>'Score and Card Record'!D166</f>
        <v>0</v>
      </c>
    </row>
    <row r="213" spans="1:3">
      <c r="A213" s="34" t="str">
        <f>'Score and Card Record'!A564</f>
        <v>CHAN King San (07)</v>
      </c>
      <c r="B213" s="37" t="str">
        <f>'Score and Card Record'!C564</f>
        <v>Prince Edward</v>
      </c>
      <c r="C213" s="43">
        <f>'Score and Card Record'!D564</f>
        <v>0</v>
      </c>
    </row>
    <row r="214" spans="1:3">
      <c r="A214" s="34" t="str">
        <f>'Score and Card Record'!A192</f>
        <v>CHAN King Yee (00)</v>
      </c>
      <c r="B214" s="37" t="str">
        <f>'Score and Card Record'!C192</f>
        <v>Delay</v>
      </c>
      <c r="C214" s="43">
        <f>'Score and Card Record'!D192</f>
        <v>0</v>
      </c>
    </row>
    <row r="215" spans="1:3">
      <c r="A215" s="34" t="str">
        <f>'Score and Card Record'!A141</f>
        <v>CHAN Kwan Leuk (--)</v>
      </c>
      <c r="B215" s="37" t="str">
        <f>'Score and Card Record'!C141</f>
        <v>Da Da Dui</v>
      </c>
      <c r="C215" s="43">
        <f>'Score and Card Record'!D141</f>
        <v>0</v>
      </c>
    </row>
    <row r="216" spans="1:3">
      <c r="A216" s="34" t="str">
        <f>'Score and Card Record'!A142</f>
        <v>CHAN Kwok Cheong (88)</v>
      </c>
      <c r="B216" s="37" t="str">
        <f>'Score and Card Record'!C142</f>
        <v>Da Da Dui</v>
      </c>
      <c r="C216" s="43">
        <f>'Score and Card Record'!D142</f>
        <v>0</v>
      </c>
    </row>
    <row r="217" spans="1:3">
      <c r="A217" s="34" t="str">
        <f>'Score and Card Record'!A167</f>
        <v>CHAN Kwok Cheong (88)</v>
      </c>
      <c r="B217" s="37" t="str">
        <f>'Score and Card Record'!C167</f>
        <v>Da Dui</v>
      </c>
      <c r="C217" s="43">
        <f>'Score and Card Record'!D167</f>
        <v>0</v>
      </c>
    </row>
    <row r="218" spans="1:3">
      <c r="A218" s="34" t="str">
        <f>'Score and Card Record'!A837</f>
        <v>CHAN Kwok Hung (84)</v>
      </c>
      <c r="B218" s="37" t="str">
        <f>'Score and Card Record'!C837</f>
        <v>WYHK80's B Team</v>
      </c>
      <c r="C218" s="43">
        <f>'Score and Card Record'!D837</f>
        <v>0</v>
      </c>
    </row>
    <row r="219" spans="1:3">
      <c r="A219" s="34" t="str">
        <f>'Score and Card Record'!A772</f>
        <v>CHAN Man Him, Matthew (87)</v>
      </c>
      <c r="B219" s="37" t="str">
        <f>'Score and Card Record'!C772</f>
        <v>WYCHK 87</v>
      </c>
      <c r="C219" s="43">
        <f>'Score and Card Record'!D772</f>
        <v>0</v>
      </c>
    </row>
    <row r="220" spans="1:3">
      <c r="A220" s="34" t="str">
        <f>'Score and Card Record'!A143</f>
        <v>CHAN Man Kin, Philip (88)</v>
      </c>
      <c r="B220" s="37" t="str">
        <f>'Score and Card Record'!C143</f>
        <v>Da Da Dui</v>
      </c>
      <c r="C220" s="43">
        <f>'Score and Card Record'!D143</f>
        <v>0</v>
      </c>
    </row>
    <row r="221" spans="1:3">
      <c r="A221" s="34" t="str">
        <f>'Score and Card Record'!A168</f>
        <v>CHAN Man Kin, Philip (88)</v>
      </c>
      <c r="B221" s="37" t="str">
        <f>'Score and Card Record'!C168</f>
        <v>Da Dui</v>
      </c>
      <c r="C221" s="43">
        <f>'Score and Card Record'!D168</f>
        <v>0</v>
      </c>
    </row>
    <row r="222" spans="1:3">
      <c r="A222" s="34" t="str">
        <f>'Score and Card Record'!A316</f>
        <v>CHAN Man Lung (04)</v>
      </c>
      <c r="B222" s="37" t="str">
        <f>'Score and Card Record'!C316</f>
        <v>FATX</v>
      </c>
      <c r="C222" s="43">
        <f>'Score and Card Record'!D316</f>
        <v>0</v>
      </c>
    </row>
    <row r="223" spans="1:3">
      <c r="A223" s="34" t="str">
        <f>'Score and Card Record'!A748</f>
        <v>CHAN Ming Lok (00)</v>
      </c>
      <c r="B223" s="37" t="str">
        <f>'Score and Card Record'!C748</f>
        <v>WY2K</v>
      </c>
      <c r="C223" s="43">
        <f>'Score and Card Record'!D748</f>
        <v>0</v>
      </c>
    </row>
    <row r="224" spans="1:3">
      <c r="A224" s="34" t="str">
        <f>'Score and Card Record'!A425</f>
        <v>CHAN Muk Chung Andrew (00)</v>
      </c>
      <c r="B224" s="37" t="str">
        <f>'Score and Card Record'!C425</f>
        <v>How To Find You</v>
      </c>
      <c r="C224" s="43">
        <f>'Score and Card Record'!D425</f>
        <v>0</v>
      </c>
    </row>
    <row r="225" spans="1:3">
      <c r="A225" s="34" t="str">
        <f>'Score and Card Record'!A477</f>
        <v>CHAN Pak Hang (05)</v>
      </c>
      <c r="B225" s="37" t="str">
        <f>'Score and Card Record'!C477</f>
        <v>KKLM</v>
      </c>
      <c r="C225" s="43">
        <f>'Score and Card Record'!D477</f>
        <v>0</v>
      </c>
    </row>
    <row r="226" spans="1:3">
      <c r="A226" s="34" t="str">
        <f>'Score and Card Record'!A565</f>
        <v>CHAN Pak Ki (07)</v>
      </c>
      <c r="B226" s="37" t="str">
        <f>'Score and Card Record'!C565</f>
        <v>Prince Edward</v>
      </c>
      <c r="C226" s="43">
        <f>'Score and Card Record'!D565</f>
        <v>0</v>
      </c>
    </row>
    <row r="227" spans="1:3">
      <c r="A227" s="34" t="str">
        <f>'Score and Card Record'!A913</f>
        <v>CHAN Sai Yin, Ricky (84)</v>
      </c>
      <c r="B227" s="37" t="str">
        <f>'Score and Card Record'!C913</f>
        <v>WYK Class 84-85</v>
      </c>
      <c r="C227" s="43">
        <f>'Score and Card Record'!D913</f>
        <v>0</v>
      </c>
    </row>
    <row r="228" spans="1:3">
      <c r="A228" s="34" t="str">
        <f>'Score and Card Record'!A773</f>
        <v>CHAN Shik Chun (16+)</v>
      </c>
      <c r="B228" s="37" t="str">
        <f>'Score and Card Record'!C773</f>
        <v>WYCHK 87</v>
      </c>
      <c r="C228" s="43">
        <f>'Score and Card Record'!D773</f>
        <v>0</v>
      </c>
    </row>
    <row r="229" spans="1:3">
      <c r="A229" s="34" t="str">
        <f>'Score and Card Record'!A78</f>
        <v>CHAN Shu Fat (81)</v>
      </c>
      <c r="B229" s="37" t="str">
        <f>'Score and Card Record'!C78</f>
        <v>Apache Eagle 81</v>
      </c>
      <c r="C229" s="43">
        <f>'Score and Card Record'!D78</f>
        <v>0</v>
      </c>
    </row>
    <row r="230" spans="1:3">
      <c r="A230" s="34" t="str">
        <f>'Score and Card Record'!A806</f>
        <v>CHAN Shun Wah (81)</v>
      </c>
      <c r="B230" s="37" t="str">
        <f>'Score and Card Record'!C806</f>
        <v>WYHK78-82 &amp; 85</v>
      </c>
      <c r="C230" s="43">
        <f>'Score and Card Record'!D806</f>
        <v>0</v>
      </c>
    </row>
    <row r="231" spans="1:3">
      <c r="A231" s="34" t="str">
        <f>'Score and Card Record'!A951</f>
        <v>CHAN Shun Yan (02)</v>
      </c>
      <c r="B231" s="37" t="str">
        <f>'Score and Card Record'!C951</f>
        <v>Youth United</v>
      </c>
      <c r="C231" s="43">
        <f>'Score and Card Record'!D951</f>
        <v>0</v>
      </c>
    </row>
    <row r="232" spans="1:3">
      <c r="A232" s="34" t="str">
        <f>'Score and Card Record'!A366</f>
        <v>CHAN Sze Yan, Alfred (95)</v>
      </c>
      <c r="B232" s="37" t="str">
        <f>'Score and Card Record'!C366</f>
        <v>Galaxy WYK</v>
      </c>
      <c r="C232" s="43">
        <f>'Score and Card Record'!D366</f>
        <v>0</v>
      </c>
    </row>
    <row r="233" spans="1:3">
      <c r="A233" s="34" t="str">
        <f>'Score and Card Record'!A863</f>
        <v>CHAN Tak Yin, Daniel (78)</v>
      </c>
      <c r="B233" s="37" t="str">
        <f>'Score and Card Record'!C863</f>
        <v>WYK 77-80</v>
      </c>
      <c r="C233" s="43">
        <f>'Score and Card Record'!D863</f>
        <v>0</v>
      </c>
    </row>
    <row r="234" spans="1:3">
      <c r="A234" s="34" t="str">
        <f>'Score and Card Record'!A510</f>
        <v>CHAN Tin Yeung, Joseph (96)</v>
      </c>
      <c r="B234" s="37" t="str">
        <f>'Score and Card Record'!C510</f>
        <v>Mofos</v>
      </c>
      <c r="C234" s="43">
        <f>'Score and Card Record'!D510</f>
        <v>0</v>
      </c>
    </row>
    <row r="235" spans="1:3">
      <c r="A235" s="34" t="str">
        <f>'Score and Card Record'!A144</f>
        <v>CHAN Tsz Kin, Anthony (88)</v>
      </c>
      <c r="B235" s="37" t="str">
        <f>'Score and Card Record'!C144</f>
        <v>Da Da Dui</v>
      </c>
      <c r="C235" s="43">
        <f>'Score and Card Record'!D144</f>
        <v>0</v>
      </c>
    </row>
    <row r="236" spans="1:3">
      <c r="A236" s="34" t="str">
        <f>'Score and Card Record'!A536</f>
        <v>CHAN Tsz Kit, Elissim (08)</v>
      </c>
      <c r="B236" s="37" t="str">
        <f>'Score and Card Record'!C536</f>
        <v>New Star</v>
      </c>
      <c r="C236" s="43">
        <f>'Score and Card Record'!D536</f>
        <v>0</v>
      </c>
    </row>
    <row r="237" spans="1:3">
      <c r="A237" s="34" t="str">
        <f>'Score and Card Record'!A630</f>
        <v>CHAN Tsz Kit, Francis (87)</v>
      </c>
      <c r="B237" s="37" t="str">
        <f>'Score and Card Record'!C630</f>
        <v>SPANNERS</v>
      </c>
      <c r="C237" s="43">
        <f>'Score and Card Record'!D630</f>
        <v>0</v>
      </c>
    </row>
    <row r="238" spans="1:3">
      <c r="A238" s="34" t="str">
        <f>'Score and Card Record'!A193</f>
        <v>CHAN Tsz Shing (97)</v>
      </c>
      <c r="B238" s="37" t="str">
        <f>'Score and Card Record'!C193</f>
        <v>Delay</v>
      </c>
      <c r="C238" s="43">
        <f>'Score and Card Record'!D193</f>
        <v>0</v>
      </c>
    </row>
    <row r="239" spans="1:3">
      <c r="A239" s="34" t="str">
        <f>'Score and Card Record'!A657</f>
        <v>CHAN Tsz Tung, Anthony (88)</v>
      </c>
      <c r="B239" s="37" t="str">
        <f>'Score and Card Record'!C657</f>
        <v>Strong Team</v>
      </c>
      <c r="C239" s="43">
        <f>'Score and Card Record'!D657</f>
        <v>0</v>
      </c>
    </row>
    <row r="240" spans="1:3">
      <c r="A240" s="34" t="str">
        <f>'Score and Card Record'!A693</f>
        <v>CHAN Tsz Yuen (02)</v>
      </c>
      <c r="B240" s="37" t="str">
        <f>'Score and Card Record'!C693</f>
        <v>Tai Choi Logistics</v>
      </c>
      <c r="C240" s="43">
        <f>'Score and Card Record'!D693</f>
        <v>0</v>
      </c>
    </row>
    <row r="241" spans="1:3">
      <c r="A241" s="34" t="str">
        <f>'Score and Card Record'!A37</f>
        <v>CHAN Tze Ling (75)</v>
      </c>
      <c r="B241" s="37" t="str">
        <f>'Score and Card Record'!C37</f>
        <v>75ers &amp; Youngsters</v>
      </c>
      <c r="C241" s="43">
        <f>'Score and Card Record'!D37</f>
        <v>0</v>
      </c>
    </row>
    <row r="242" spans="1:3">
      <c r="A242" s="34" t="str">
        <f>'Score and Card Record'!A112</f>
        <v>CHAN Tze-Ling (75)</v>
      </c>
      <c r="B242" s="37" t="str">
        <f>'Score and Card Record'!C112</f>
        <v>Boot Boot Friends 90/75</v>
      </c>
      <c r="C242" s="43">
        <f>'Score and Card Record'!D112</f>
        <v>0</v>
      </c>
    </row>
    <row r="243" spans="1:3">
      <c r="A243" s="34" t="str">
        <f>'Score and Card Record'!A807</f>
        <v>CHAN Wai Chung, Cliff (85)</v>
      </c>
      <c r="B243" s="37" t="str">
        <f>'Score and Card Record'!C807</f>
        <v>WYHK78-82 &amp; 85</v>
      </c>
      <c r="C243" s="43">
        <f>'Score and Card Record'!D807</f>
        <v>0</v>
      </c>
    </row>
    <row r="244" spans="1:3">
      <c r="A244" s="34" t="str">
        <f>'Score and Card Record'!A952</f>
        <v>CHAN Wai Hong (02)</v>
      </c>
      <c r="B244" s="37" t="str">
        <f>'Score and Card Record'!C952</f>
        <v>Youth United</v>
      </c>
      <c r="C244" s="43">
        <f>'Score and Card Record'!D952</f>
        <v>0</v>
      </c>
    </row>
    <row r="245" spans="1:3">
      <c r="A245" s="34" t="str">
        <f>'Score and Card Record'!A914</f>
        <v>CHAN Wai Lun (84)</v>
      </c>
      <c r="B245" s="37" t="str">
        <f>'Score and Card Record'!C914</f>
        <v>WYK Class 84-85</v>
      </c>
      <c r="C245" s="43">
        <f>'Score and Card Record'!D914</f>
        <v>0</v>
      </c>
    </row>
    <row r="246" spans="1:3">
      <c r="A246" s="34" t="str">
        <f>'Score and Card Record'!A915</f>
        <v>CHAN Wai Ming, Ackerman (84)</v>
      </c>
      <c r="B246" s="37" t="str">
        <f>'Score and Card Record'!C915</f>
        <v>WYK Class 84-85</v>
      </c>
      <c r="C246" s="43">
        <f>'Score and Card Record'!D915</f>
        <v>0</v>
      </c>
    </row>
    <row r="247" spans="1:3">
      <c r="A247" s="34" t="str">
        <f>'Score and Card Record'!A588</f>
        <v>CHAN Wai Yin, Barry (86)</v>
      </c>
      <c r="B247" s="37" t="str">
        <f>'Score and Card Record'!C588</f>
        <v>S&amp;P</v>
      </c>
      <c r="C247" s="43">
        <f>'Score and Card Record'!D588</f>
        <v>0</v>
      </c>
    </row>
    <row r="248" spans="1:3">
      <c r="A248" s="34" t="str">
        <f>'Score and Card Record'!A5</f>
        <v>CHAN Wing Him (03)</v>
      </c>
      <c r="B248" s="37" t="str">
        <f>'Score and Card Record'!C5</f>
        <v>281 da Novac</v>
      </c>
      <c r="C248" s="43">
        <f>'Score and Card Record'!D5</f>
        <v>0</v>
      </c>
    </row>
    <row r="249" spans="1:3">
      <c r="A249" s="34" t="str">
        <f>'Score and Card Record'!A749</f>
        <v>CHAN Wing Ho (03)</v>
      </c>
      <c r="B249" s="37" t="str">
        <f>'Score and Card Record'!C749</f>
        <v>WY2K</v>
      </c>
      <c r="C249" s="43">
        <f>'Score and Card Record'!D749</f>
        <v>0</v>
      </c>
    </row>
    <row r="250" spans="1:3">
      <c r="A250" s="34" t="str">
        <f>'Score and Card Record'!A658</f>
        <v>CHAN Wing Shing (88)</v>
      </c>
      <c r="B250" s="37" t="str">
        <f>'Score and Card Record'!C658</f>
        <v>Strong Team</v>
      </c>
      <c r="C250" s="43">
        <f>'Score and Card Record'!D658</f>
        <v>0</v>
      </c>
    </row>
    <row r="251" spans="1:3">
      <c r="A251" s="34" t="str">
        <f>'Score and Card Record'!A113</f>
        <v>CHAN Yan-Kit, Chet (90)</v>
      </c>
      <c r="B251" s="37" t="str">
        <f>'Score and Card Record'!C113</f>
        <v>Boot Boot Friends 90/75</v>
      </c>
      <c r="C251" s="43">
        <f>'Score and Card Record'!D113</f>
        <v>0</v>
      </c>
    </row>
    <row r="252" spans="1:3">
      <c r="A252" s="34" t="str">
        <f>'Score and Card Record'!A114</f>
        <v>CHAN Yat-Lun, Wallace (90)</v>
      </c>
      <c r="B252" s="37" t="str">
        <f>'Score and Card Record'!C114</f>
        <v>Boot Boot Friends 90/75</v>
      </c>
      <c r="C252" s="43">
        <f>'Score and Card Record'!D114</f>
        <v>0</v>
      </c>
    </row>
    <row r="253" spans="1:3">
      <c r="A253" s="34" t="str">
        <f>'Score and Card Record'!A169</f>
        <v>CHAN Yee Chung, Henry (82)</v>
      </c>
      <c r="B253" s="37" t="str">
        <f>'Score and Card Record'!C169</f>
        <v>Da Dui</v>
      </c>
      <c r="C253" s="43">
        <f>'Score and Card Record'!D169</f>
        <v>0</v>
      </c>
    </row>
    <row r="254" spans="1:3">
      <c r="A254" s="34" t="str">
        <f>'Score and Card Record'!A808</f>
        <v>CHAN Yee Chung, Henry (82)</v>
      </c>
      <c r="B254" s="37" t="str">
        <f>'Score and Card Record'!C808</f>
        <v>WYHK78-82 &amp; 85</v>
      </c>
      <c r="C254" s="43">
        <f>'Score and Card Record'!D808</f>
        <v>0</v>
      </c>
    </row>
    <row r="255" spans="1:3">
      <c r="A255" s="34" t="str">
        <f>'Score and Card Record'!A392</f>
        <v>CHAN Yim (93)</v>
      </c>
      <c r="B255" s="37" t="str">
        <f>'Score and Card Record'!C392</f>
        <v>Happy Soccer Mania</v>
      </c>
      <c r="C255" s="43">
        <f>'Score and Card Record'!D392</f>
        <v>0</v>
      </c>
    </row>
    <row r="256" spans="1:3">
      <c r="A256" s="34" t="str">
        <f>'Score and Card Record'!A367</f>
        <v>CHAN Ying Yu, Jonathan (95)</v>
      </c>
      <c r="B256" s="37" t="str">
        <f>'Score and Card Record'!C367</f>
        <v>Galaxy WYK</v>
      </c>
      <c r="C256" s="43">
        <f>'Score and Card Record'!D367</f>
        <v>0</v>
      </c>
    </row>
    <row r="257" spans="1:3">
      <c r="A257" s="34" t="str">
        <f>'Score and Card Record'!A115</f>
        <v>CHAN Yin-To, Harrison (90)</v>
      </c>
      <c r="B257" s="37" t="str">
        <f>'Score and Card Record'!C115</f>
        <v>Boot Boot Friends 90/75</v>
      </c>
      <c r="C257" s="43">
        <f>'Score and Card Record'!D115</f>
        <v>0</v>
      </c>
    </row>
    <row r="258" spans="1:3">
      <c r="A258" s="34" t="str">
        <f>'Score and Card Record'!A809</f>
        <v>CHAN Yun Fai, Andrew (82)</v>
      </c>
      <c r="B258" s="37" t="str">
        <f>'Score and Card Record'!C809</f>
        <v>WYHK78-82 &amp; 85</v>
      </c>
      <c r="C258" s="43">
        <f>'Score and Card Record'!D809</f>
        <v>0</v>
      </c>
    </row>
    <row r="259" spans="1:3">
      <c r="A259" s="34" t="str">
        <f>'Score and Card Record'!A251</f>
        <v>CHAN Yung Fei (96)</v>
      </c>
      <c r="B259" s="37" t="str">
        <f>'Score and Card Record'!C251</f>
        <v>Eastern</v>
      </c>
      <c r="C259" s="43">
        <f>'Score and Card Record'!D251</f>
        <v>0</v>
      </c>
    </row>
    <row r="260" spans="1:3">
      <c r="A260" s="34" t="str">
        <f>'Score and Card Record'!A190</f>
        <v>CHAN, Genis (98)</v>
      </c>
      <c r="B260" s="37" t="str">
        <f>'Score and Card Record'!C190</f>
        <v>Delay</v>
      </c>
      <c r="C260" s="43">
        <f>'Score and Card Record'!D190</f>
        <v>0</v>
      </c>
    </row>
    <row r="261" spans="1:3">
      <c r="A261" s="34" t="str">
        <f>'Score and Card Record'!A221</f>
        <v>CHANG, Caspar (08)</v>
      </c>
      <c r="B261" s="37" t="str">
        <f>'Score and Card Record'!C221</f>
        <v>Drinking United</v>
      </c>
      <c r="C261" s="43">
        <f>'Score and Card Record'!D221</f>
        <v>0</v>
      </c>
    </row>
    <row r="262" spans="1:3">
      <c r="A262" s="34" t="str">
        <f>'Score and Card Record'!A317</f>
        <v>CHAO Kai Ho (01)</v>
      </c>
      <c r="B262" s="37" t="str">
        <f>'Score and Card Record'!C317</f>
        <v>FATX</v>
      </c>
      <c r="C262" s="43">
        <f>'Score and Card Record'!D317</f>
        <v>0</v>
      </c>
    </row>
    <row r="263" spans="1:3">
      <c r="A263" s="34" t="str">
        <f>'Score and Card Record'!A340</f>
        <v>CHAU Chi Chung (--)</v>
      </c>
      <c r="B263" s="37" t="str">
        <f>'Score and Card Record'!C340</f>
        <v>Friends</v>
      </c>
      <c r="C263" s="43">
        <f>'Score and Card Record'!D340</f>
        <v>0</v>
      </c>
    </row>
    <row r="264" spans="1:3">
      <c r="A264" s="34" t="str">
        <f>'Score and Card Record'!A79</f>
        <v>CHAU Chi Ming, Dickens (81)</v>
      </c>
      <c r="B264" s="37" t="str">
        <f>'Score and Card Record'!C79</f>
        <v>Apache Eagle 81</v>
      </c>
      <c r="C264" s="43">
        <f>'Score and Card Record'!D79</f>
        <v>0</v>
      </c>
    </row>
    <row r="265" spans="1:3">
      <c r="A265" s="34" t="str">
        <f>'Score and Card Record'!A38</f>
        <v>CHAU Chuen Tak, Oliver (75)</v>
      </c>
      <c r="B265" s="37" t="str">
        <f>'Score and Card Record'!C38</f>
        <v>75ers &amp; Youngsters</v>
      </c>
      <c r="C265" s="43">
        <f>'Score and Card Record'!D38</f>
        <v>0</v>
      </c>
    </row>
    <row r="266" spans="1:3">
      <c r="A266" s="34" t="str">
        <f>'Score and Card Record'!A116</f>
        <v>CHAU Chuen-Tak (75)</v>
      </c>
      <c r="B266" s="37" t="str">
        <f>'Score and Card Record'!C116</f>
        <v>Boot Boot Friends 90/75</v>
      </c>
      <c r="C266" s="43">
        <f>'Score and Card Record'!D116</f>
        <v>0</v>
      </c>
    </row>
    <row r="267" spans="1:3">
      <c r="A267" s="34" t="str">
        <f>'Score and Card Record'!A252</f>
        <v>CHAU Chun Yin (96)</v>
      </c>
      <c r="B267" s="37" t="str">
        <f>'Score and Card Record'!C252</f>
        <v>Eastern</v>
      </c>
      <c r="C267" s="43">
        <f>'Score and Card Record'!D252</f>
        <v>0</v>
      </c>
    </row>
    <row r="268" spans="1:3">
      <c r="A268" s="34" t="str">
        <f>'Score and Card Record'!A80</f>
        <v>CHAU Kam Shing, Raymond (81)</v>
      </c>
      <c r="B268" s="37" t="str">
        <f>'Score and Card Record'!C80</f>
        <v>Apache Eagle 81</v>
      </c>
      <c r="C268" s="43">
        <f>'Score and Card Record'!D80</f>
        <v>0</v>
      </c>
    </row>
    <row r="269" spans="1:3">
      <c r="A269" s="34" t="str">
        <f>'Score and Card Record'!A589</f>
        <v>CHAU Kon Chiu (--)</v>
      </c>
      <c r="B269" s="37" t="str">
        <f>'Score and Card Record'!C589</f>
        <v>S&amp;P</v>
      </c>
      <c r="C269" s="43">
        <f>'Score and Card Record'!D589</f>
        <v>0</v>
      </c>
    </row>
    <row r="270" spans="1:3">
      <c r="A270" s="34" t="str">
        <f>'Score and Card Record'!A590</f>
        <v>CHAU Kon Wang, Chris (--)</v>
      </c>
      <c r="B270" s="37" t="str">
        <f>'Score and Card Record'!C590</f>
        <v>S&amp;P</v>
      </c>
      <c r="C270" s="43">
        <f>'Score and Card Record'!D590</f>
        <v>0</v>
      </c>
    </row>
    <row r="271" spans="1:3">
      <c r="A271" s="34" t="str">
        <f>'Score and Card Record'!A774</f>
        <v>CHAU Kwing Nin (87)</v>
      </c>
      <c r="B271" s="37" t="str">
        <f>'Score and Card Record'!C774</f>
        <v>WYCHK 87</v>
      </c>
      <c r="C271" s="43">
        <f>'Score and Card Record'!D774</f>
        <v>0</v>
      </c>
    </row>
    <row r="272" spans="1:3">
      <c r="A272" s="34" t="str">
        <f>'Score and Card Record'!A39</f>
        <v>CHEN Jian Jun (16)</v>
      </c>
      <c r="B272" s="37" t="str">
        <f>'Score and Card Record'!C39</f>
        <v>75ers &amp; Youngsters</v>
      </c>
      <c r="C272" s="43">
        <f>'Score and Card Record'!D39</f>
        <v>0</v>
      </c>
    </row>
    <row r="273" spans="1:3">
      <c r="A273" s="34" t="str">
        <f>'Score and Card Record'!A170</f>
        <v>CHENG Chak Kin, Joseph (89)</v>
      </c>
      <c r="B273" s="37" t="str">
        <f>'Score and Card Record'!C170</f>
        <v>Da Dui</v>
      </c>
      <c r="C273" s="43">
        <f>'Score and Card Record'!D170</f>
        <v>0</v>
      </c>
    </row>
    <row r="274" spans="1:3">
      <c r="A274" s="34" t="str">
        <f>'Score and Card Record'!A318</f>
        <v>CHENG Chi Tak (04)</v>
      </c>
      <c r="B274" s="37" t="str">
        <f>'Score and Card Record'!C318</f>
        <v>FATX</v>
      </c>
      <c r="C274" s="43">
        <f>'Score and Card Record'!D318</f>
        <v>0</v>
      </c>
    </row>
    <row r="275" spans="1:3">
      <c r="A275" s="34" t="str">
        <f>'Score and Card Record'!A6</f>
        <v>CHENG Chun Hung (03)</v>
      </c>
      <c r="B275" s="37" t="str">
        <f>'Score and Card Record'!C6</f>
        <v>281 da Novac</v>
      </c>
      <c r="C275" s="43">
        <f>'Score and Card Record'!D6</f>
        <v>0</v>
      </c>
    </row>
    <row r="276" spans="1:3">
      <c r="A276" s="34" t="str">
        <f>'Score and Card Record'!A284</f>
        <v>CHENG Kin Chung (99)</v>
      </c>
      <c r="B276" s="37" t="str">
        <f>'Score and Card Record'!C284</f>
        <v>Europa 900</v>
      </c>
      <c r="C276" s="43">
        <f>'Score and Card Record'!D284</f>
        <v>0</v>
      </c>
    </row>
    <row r="277" spans="1:3">
      <c r="A277" s="34" t="str">
        <f>'Score and Card Record'!A426</f>
        <v>CHENG King Hei (--)</v>
      </c>
      <c r="B277" s="37" t="str">
        <f>'Score and Card Record'!C426</f>
        <v>How To Find You</v>
      </c>
      <c r="C277" s="43">
        <f>'Score and Card Record'!D426</f>
        <v>0</v>
      </c>
    </row>
    <row r="278" spans="1:3">
      <c r="A278" s="34" t="str">
        <f>'Score and Card Record'!A660</f>
        <v>CHENG Kwok Lun (88)</v>
      </c>
      <c r="B278" s="37" t="str">
        <f>'Score and Card Record'!C660</f>
        <v>Strong Team</v>
      </c>
      <c r="C278" s="43">
        <f>'Score and Card Record'!D660</f>
        <v>0</v>
      </c>
    </row>
    <row r="279" spans="1:3">
      <c r="A279" s="34" t="str">
        <f>'Score and Card Record'!A722</f>
        <v>CHENG Pak Kin (06)</v>
      </c>
      <c r="B279" s="37" t="str">
        <f>'Score and Card Record'!C722</f>
        <v>What Team Fun</v>
      </c>
      <c r="C279" s="43">
        <f>'Score and Card Record'!D722</f>
        <v>0</v>
      </c>
    </row>
    <row r="280" spans="1:3">
      <c r="A280" s="34" t="str">
        <f>'Score and Card Record'!A8</f>
        <v>CHENG Siu Lun (03)</v>
      </c>
      <c r="B280" s="37" t="str">
        <f>'Score and Card Record'!C8</f>
        <v>281 da Novac</v>
      </c>
      <c r="C280" s="43">
        <f>'Score and Card Record'!D8</f>
        <v>0</v>
      </c>
    </row>
    <row r="281" spans="1:3">
      <c r="A281" s="34" t="str">
        <f>'Score and Card Record'!A479</f>
        <v>CHENG Ting Hin (05)</v>
      </c>
      <c r="B281" s="37" t="str">
        <f>'Score and Card Record'!C479</f>
        <v>KKLM</v>
      </c>
      <c r="C281" s="43">
        <f>'Score and Card Record'!D479</f>
        <v>0</v>
      </c>
    </row>
    <row r="282" spans="1:3">
      <c r="A282" s="34" t="str">
        <f>'Score and Card Record'!A723</f>
        <v>CHENG Ting Ho (--)</v>
      </c>
      <c r="B282" s="37" t="str">
        <f>'Score and Card Record'!C723</f>
        <v>What Team Fun</v>
      </c>
      <c r="C282" s="43">
        <f>'Score and Card Record'!D723</f>
        <v>0</v>
      </c>
    </row>
    <row r="283" spans="1:3">
      <c r="A283" s="34" t="str">
        <f>'Score and Card Record'!A253</f>
        <v>CHEUNG Check Fai, Michael (96)</v>
      </c>
      <c r="B283" s="37" t="str">
        <f>'Score and Card Record'!C253</f>
        <v>Eastern</v>
      </c>
      <c r="C283" s="43">
        <f>'Score and Card Record'!D253</f>
        <v>0</v>
      </c>
    </row>
    <row r="284" spans="1:3">
      <c r="A284" s="34" t="str">
        <f>'Score and Card Record'!A889</f>
        <v>CHEUNG Chi Kin, Henry (92)</v>
      </c>
      <c r="B284" s="37" t="str">
        <f>'Score and Card Record'!C889</f>
        <v>WYK1992ers</v>
      </c>
      <c r="C284" s="43">
        <f>'Score and Card Record'!D889</f>
        <v>0</v>
      </c>
    </row>
    <row r="285" spans="1:3">
      <c r="A285" s="34" t="str">
        <f>'Score and Card Record'!A916</f>
        <v>CHEUNG Chi Tat, Jackie (84)</v>
      </c>
      <c r="B285" s="37" t="str">
        <f>'Score and Card Record'!C916</f>
        <v>WYK Class 84-85</v>
      </c>
      <c r="C285" s="43">
        <f>'Score and Card Record'!D916</f>
        <v>0</v>
      </c>
    </row>
    <row r="286" spans="1:3">
      <c r="A286" s="34" t="str">
        <f>'Score and Card Record'!A480</f>
        <v>CHEUNG Cho Yiu (05)</v>
      </c>
      <c r="B286" s="37" t="str">
        <f>'Score and Card Record'!C480</f>
        <v>KKLM</v>
      </c>
      <c r="C286" s="43">
        <f>'Score and Card Record'!D480</f>
        <v>0</v>
      </c>
    </row>
    <row r="287" spans="1:3">
      <c r="A287" s="34" t="str">
        <f>'Score and Card Record'!A661</f>
        <v>CHEUNG Chun Fai (88)</v>
      </c>
      <c r="B287" s="37" t="str">
        <f>'Score and Card Record'!C661</f>
        <v>Strong Team</v>
      </c>
      <c r="C287" s="43">
        <f>'Score and Card Record'!D661</f>
        <v>0</v>
      </c>
    </row>
    <row r="288" spans="1:3">
      <c r="A288" s="34" t="str">
        <f>'Score and Card Record'!A538</f>
        <v>CHEUNG Hang Pong (08)</v>
      </c>
      <c r="B288" s="37" t="str">
        <f>'Score and Card Record'!C538</f>
        <v>New Star</v>
      </c>
      <c r="C288" s="43">
        <f>'Score and Card Record'!D538</f>
        <v>0</v>
      </c>
    </row>
    <row r="289" spans="1:3">
      <c r="A289" s="34" t="str">
        <f>'Score and Card Record'!A608</f>
        <v>CHEUNG Hang Wai, James (05)</v>
      </c>
      <c r="B289" s="37" t="str">
        <f>'Score and Card Record'!C608</f>
        <v>Shooting Cannon</v>
      </c>
      <c r="C289" s="43">
        <f>'Score and Card Record'!D608</f>
        <v>0</v>
      </c>
    </row>
    <row r="290" spans="1:3">
      <c r="A290" s="34" t="str">
        <f>'Score and Card Record'!A319</f>
        <v>CHEUNG Hang Yiu (04)</v>
      </c>
      <c r="B290" s="37" t="str">
        <f>'Score and Card Record'!C319</f>
        <v>FATX</v>
      </c>
      <c r="C290" s="43">
        <f>'Score and Card Record'!D319</f>
        <v>0</v>
      </c>
    </row>
    <row r="291" spans="1:3">
      <c r="A291" s="34" t="str">
        <f>'Score and Card Record'!A724</f>
        <v>CHEUNG Hei (06)</v>
      </c>
      <c r="B291" s="37" t="str">
        <f>'Score and Card Record'!C724</f>
        <v>What Team Fun</v>
      </c>
      <c r="C291" s="43">
        <f>'Score and Card Record'!D724</f>
        <v>0</v>
      </c>
    </row>
    <row r="292" spans="1:3">
      <c r="A292" s="34" t="str">
        <f>'Score and Card Record'!A9</f>
        <v>CHEUNG Ho Yuen (03)</v>
      </c>
      <c r="B292" s="37" t="str">
        <f>'Score and Card Record'!C9</f>
        <v>281 da Novac</v>
      </c>
      <c r="C292" s="43">
        <f>'Score and Card Record'!D9</f>
        <v>0</v>
      </c>
    </row>
    <row r="293" spans="1:3">
      <c r="A293" s="34" t="str">
        <f>'Score and Card Record'!A481</f>
        <v>CHEUNG Hong Wang, Kelvin (05)</v>
      </c>
      <c r="B293" s="37" t="str">
        <f>'Score and Card Record'!C481</f>
        <v>KKLM</v>
      </c>
      <c r="C293" s="43">
        <f>'Score and Card Record'!D481</f>
        <v>0</v>
      </c>
    </row>
    <row r="294" spans="1:3">
      <c r="A294" s="34" t="str">
        <f>'Score and Card Record'!A194</f>
        <v>CHEUNG Ka Chun (01)</v>
      </c>
      <c r="B294" s="37" t="str">
        <f>'Score and Card Record'!C194</f>
        <v>Delay</v>
      </c>
      <c r="C294" s="43">
        <f>'Score and Card Record'!D194</f>
        <v>0</v>
      </c>
    </row>
    <row r="295" spans="1:3">
      <c r="A295" s="34" t="str">
        <f>'Score and Card Record'!A195</f>
        <v>CHEUNG Ka Yi (01)</v>
      </c>
      <c r="B295" s="37" t="str">
        <f>'Score and Card Record'!C195</f>
        <v>Delay</v>
      </c>
      <c r="C295" s="43">
        <f>'Score and Card Record'!D195</f>
        <v>0</v>
      </c>
    </row>
    <row r="296" spans="1:3">
      <c r="A296" s="34" t="str">
        <f>'Score and Card Record'!A117</f>
        <v>CHEUNG Kai-Shing, George (90)</v>
      </c>
      <c r="B296" s="37" t="str">
        <f>'Score and Card Record'!C117</f>
        <v>Boot Boot Friends 90/75</v>
      </c>
      <c r="C296" s="43">
        <f>'Score and Card Record'!D117</f>
        <v>0</v>
      </c>
    </row>
    <row r="297" spans="1:3">
      <c r="A297" s="34" t="str">
        <f>'Score and Card Record'!A81</f>
        <v>CHEUNG Kin Kwong (81)</v>
      </c>
      <c r="B297" s="37" t="str">
        <f>'Score and Card Record'!C81</f>
        <v>Apache Eagle 81</v>
      </c>
      <c r="C297" s="43">
        <f>'Score and Card Record'!D81</f>
        <v>0</v>
      </c>
    </row>
    <row r="298" spans="1:3">
      <c r="A298" s="34" t="str">
        <f>'Score and Card Record'!A40</f>
        <v>CHEUNG Kwok Chun (--)</v>
      </c>
      <c r="B298" s="37" t="str">
        <f>'Score and Card Record'!C40</f>
        <v>75ers &amp; Youngsters</v>
      </c>
      <c r="C298" s="43">
        <f>'Score and Card Record'!D40</f>
        <v>0</v>
      </c>
    </row>
    <row r="299" spans="1:3">
      <c r="A299" s="34" t="str">
        <f>'Score and Card Record'!A341</f>
        <v>CHEUNG Kwok Lun, Alan (93)</v>
      </c>
      <c r="B299" s="37" t="str">
        <f>'Score and Card Record'!C341</f>
        <v>Friends</v>
      </c>
      <c r="C299" s="43">
        <f>'Score and Card Record'!D341</f>
        <v>0</v>
      </c>
    </row>
    <row r="300" spans="1:3">
      <c r="A300" s="34" t="str">
        <f>'Score and Card Record'!A750</f>
        <v>CHEUNG Lap Hong (--)</v>
      </c>
      <c r="B300" s="37" t="str">
        <f>'Score and Card Record'!C750</f>
        <v>WY2K</v>
      </c>
      <c r="C300" s="43">
        <f>'Score and Card Record'!D750</f>
        <v>0</v>
      </c>
    </row>
    <row r="301" spans="1:3">
      <c r="A301" s="34" t="str">
        <f>'Score and Card Record'!A751</f>
        <v>CHEUNG Lap Tak (--)</v>
      </c>
      <c r="B301" s="37" t="str">
        <f>'Score and Card Record'!C751</f>
        <v>WY2K</v>
      </c>
      <c r="C301" s="43">
        <f>'Score and Card Record'!D751</f>
        <v>0</v>
      </c>
    </row>
    <row r="302" spans="1:3">
      <c r="A302" s="34" t="str">
        <f>'Score and Card Record'!A41</f>
        <v>CHEUNG Man Ki, Keith (14)</v>
      </c>
      <c r="B302" s="37" t="str">
        <f>'Score and Card Record'!C41</f>
        <v>75ers &amp; Youngsters</v>
      </c>
      <c r="C302" s="43">
        <f>'Score and Card Record'!D41</f>
        <v>0</v>
      </c>
    </row>
    <row r="303" spans="1:3">
      <c r="A303" s="34" t="str">
        <f>'Score and Card Record'!A255</f>
        <v>CHEUNG Wai Tung (91)</v>
      </c>
      <c r="B303" s="37" t="str">
        <f>'Score and Card Record'!C255</f>
        <v>Eastern</v>
      </c>
      <c r="C303" s="43">
        <f>'Score and Card Record'!D255</f>
        <v>0</v>
      </c>
    </row>
    <row r="304" spans="1:3">
      <c r="A304" s="34" t="str">
        <f>'Score and Card Record'!A482</f>
        <v>CHEUNG Wei Zhi (05)</v>
      </c>
      <c r="B304" s="37" t="str">
        <f>'Score and Card Record'!C482</f>
        <v>KKLM</v>
      </c>
      <c r="C304" s="43">
        <f>'Score and Card Record'!D482</f>
        <v>0</v>
      </c>
    </row>
    <row r="305" spans="1:3">
      <c r="A305" s="34" t="str">
        <f>'Score and Card Record'!A171</f>
        <v>CHEUNG, Kennie (--)</v>
      </c>
      <c r="B305" s="37" t="str">
        <f>'Score and Card Record'!C171</f>
        <v>Da Dui</v>
      </c>
      <c r="C305" s="43">
        <f>'Score and Card Record'!D171</f>
        <v>0</v>
      </c>
    </row>
    <row r="306" spans="1:3">
      <c r="A306" s="34" t="str">
        <f>'Score and Card Record'!A917</f>
        <v>CHIANG Tat Ming, Willie (84)</v>
      </c>
      <c r="B306" s="37" t="str">
        <f>'Score and Card Record'!C917</f>
        <v>WYK Class 84-85</v>
      </c>
      <c r="C306" s="43">
        <f>'Score and Card Record'!D917</f>
        <v>0</v>
      </c>
    </row>
    <row r="307" spans="1:3">
      <c r="A307" s="34" t="str">
        <f>'Score and Card Record'!A256</f>
        <v xml:space="preserve">CHIK Man Kit (96) </v>
      </c>
      <c r="B307" s="37" t="str">
        <f>'Score and Card Record'!C256</f>
        <v>Eastern</v>
      </c>
      <c r="C307" s="43">
        <f>'Score and Card Record'!D256</f>
        <v>0</v>
      </c>
    </row>
    <row r="308" spans="1:3">
      <c r="A308" s="34" t="str">
        <f>'Score and Card Record'!A456</f>
        <v>CHIN Wai Ming (07)</v>
      </c>
      <c r="B308" s="37" t="str">
        <f>'Score and Card Record'!C456</f>
        <v>JJJ</v>
      </c>
      <c r="C308" s="43">
        <f>'Score and Card Record'!D456</f>
        <v>0</v>
      </c>
    </row>
    <row r="309" spans="1:3">
      <c r="A309" s="34" t="str">
        <f>'Score and Card Record'!A631</f>
        <v>CHING Fung (86)</v>
      </c>
      <c r="B309" s="37" t="str">
        <f>'Score and Card Record'!C631</f>
        <v>SPANNERS</v>
      </c>
      <c r="C309" s="43">
        <f>'Score and Card Record'!D631</f>
        <v>0</v>
      </c>
    </row>
    <row r="310" spans="1:3">
      <c r="A310" s="34" t="str">
        <f>'Score and Card Record'!A11</f>
        <v>CHING Tsz Kin (03)</v>
      </c>
      <c r="B310" s="37" t="str">
        <f>'Score and Card Record'!C11</f>
        <v>281 da Novac</v>
      </c>
      <c r="C310" s="43">
        <f>'Score and Card Record'!D11</f>
        <v>0</v>
      </c>
    </row>
    <row r="311" spans="1:3">
      <c r="A311" s="34" t="str">
        <f>'Score and Card Record'!A285</f>
        <v>CHING Wing Tak, Victor (99)</v>
      </c>
      <c r="B311" s="37" t="str">
        <f>'Score and Card Record'!C285</f>
        <v>Europa 900</v>
      </c>
      <c r="C311" s="43">
        <f>'Score and Card Record'!D285</f>
        <v>0</v>
      </c>
    </row>
    <row r="312" spans="1:3">
      <c r="A312" s="34" t="str">
        <f>'Score and Card Record'!A539</f>
        <v>CHIU Chun Ngong (08)</v>
      </c>
      <c r="B312" s="37" t="str">
        <f>'Score and Card Record'!C539</f>
        <v>New Star</v>
      </c>
      <c r="C312" s="43">
        <f>'Score and Card Record'!D539</f>
        <v>0</v>
      </c>
    </row>
    <row r="313" spans="1:3">
      <c r="A313" s="34" t="str">
        <f>'Score and Card Record'!A567</f>
        <v>CHIU Sung Him (07)</v>
      </c>
      <c r="B313" s="37" t="str">
        <f>'Score and Card Record'!C567</f>
        <v>Prince Edward</v>
      </c>
      <c r="C313" s="43">
        <f>'Score and Card Record'!D567</f>
        <v>0</v>
      </c>
    </row>
    <row r="314" spans="1:3">
      <c r="A314" s="34" t="str">
        <f>'Score and Card Record'!A511</f>
        <v>CHIU, Lorenso (96)</v>
      </c>
      <c r="B314" s="37" t="str">
        <f>'Score and Card Record'!C511</f>
        <v>Mofos</v>
      </c>
      <c r="C314" s="43">
        <f>'Score and Card Record'!D511</f>
        <v>0</v>
      </c>
    </row>
    <row r="315" spans="1:3">
      <c r="A315" s="34" t="str">
        <f>'Score and Card Record'!A118</f>
        <v>CHO Johnny (90)</v>
      </c>
      <c r="B315" s="37" t="str">
        <f>'Score and Card Record'!C118</f>
        <v>Boot Boot Friends 90/75</v>
      </c>
      <c r="C315" s="43">
        <f>'Score and Card Record'!D118</f>
        <v>0</v>
      </c>
    </row>
    <row r="316" spans="1:3">
      <c r="A316" s="34" t="str">
        <f>'Score and Card Record'!A42</f>
        <v>CHO Wai Leung, Johnny (90)</v>
      </c>
      <c r="B316" s="37" t="str">
        <f>'Score and Card Record'!C42</f>
        <v>75ers &amp; Youngsters</v>
      </c>
      <c r="C316" s="43">
        <f>'Score and Card Record'!D42</f>
        <v>0</v>
      </c>
    </row>
    <row r="317" spans="1:3">
      <c r="A317" s="34" t="str">
        <f>'Score and Card Record'!A540</f>
        <v>CHOI Ho Kwan, Anskar (08)</v>
      </c>
      <c r="B317" s="37" t="str">
        <f>'Score and Card Record'!C540</f>
        <v>New Star</v>
      </c>
      <c r="C317" s="43">
        <f>'Score and Card Record'!D540</f>
        <v>0</v>
      </c>
    </row>
    <row r="318" spans="1:3">
      <c r="A318" s="34" t="str">
        <f>'Score and Card Record'!A725</f>
        <v>CHOI Kwok Fai (--)</v>
      </c>
      <c r="B318" s="37" t="str">
        <f>'Score and Card Record'!C725</f>
        <v>What Team Fun</v>
      </c>
      <c r="C318" s="43">
        <f>'Score and Card Record'!D725</f>
        <v>0</v>
      </c>
    </row>
    <row r="319" spans="1:3">
      <c r="A319" s="34" t="str">
        <f>'Score and Card Record'!A484</f>
        <v>CHOI Man Ho, Christopher (05)</v>
      </c>
      <c r="B319" s="37" t="str">
        <f>'Score and Card Record'!C484</f>
        <v>KKLM</v>
      </c>
      <c r="C319" s="43">
        <f>'Score and Card Record'!D484</f>
        <v>0</v>
      </c>
    </row>
    <row r="320" spans="1:3">
      <c r="A320" s="34" t="str">
        <f>'Score and Card Record'!A146</f>
        <v>CHOI Tung Tsoi (90)</v>
      </c>
      <c r="B320" s="37" t="str">
        <f>'Score and Card Record'!C146</f>
        <v>Da Da Dui</v>
      </c>
      <c r="C320" s="43">
        <f>'Score and Card Record'!D146</f>
        <v>0</v>
      </c>
    </row>
    <row r="321" spans="1:3">
      <c r="A321" s="34" t="str">
        <f>'Score and Card Record'!A172</f>
        <v>CHOI Tung Tsoi (90)</v>
      </c>
      <c r="B321" s="37" t="str">
        <f>'Score and Card Record'!C172</f>
        <v>Da Dui</v>
      </c>
      <c r="C321" s="43">
        <f>'Score and Card Record'!D172</f>
        <v>0</v>
      </c>
    </row>
    <row r="322" spans="1:3">
      <c r="A322" s="34" t="str">
        <f>'Score and Card Record'!A342</f>
        <v>CHOI Wai Hong (--)</v>
      </c>
      <c r="B322" s="37" t="str">
        <f>'Score and Card Record'!C342</f>
        <v>Friends</v>
      </c>
      <c r="C322" s="43">
        <f>'Score and Card Record'!D342</f>
        <v>0</v>
      </c>
    </row>
    <row r="323" spans="1:3">
      <c r="A323" s="34" t="str">
        <f>'Score and Card Record'!A752</f>
        <v>CHOI Ying Tai (00)</v>
      </c>
      <c r="B323" s="37" t="str">
        <f>'Score and Card Record'!C752</f>
        <v>WY2K</v>
      </c>
      <c r="C323" s="43">
        <f>'Score and Card Record'!D752</f>
        <v>0</v>
      </c>
    </row>
    <row r="324" spans="1:3">
      <c r="A324" s="34" t="str">
        <f>'Score and Card Record'!A147</f>
        <v>CHOI, Marcus (--)</v>
      </c>
      <c r="B324" s="37" t="str">
        <f>'Score and Card Record'!C147</f>
        <v>Da Da Dui</v>
      </c>
      <c r="C324" s="43">
        <f>'Score and Card Record'!D147</f>
        <v>0</v>
      </c>
    </row>
    <row r="325" spans="1:3">
      <c r="A325" s="34" t="str">
        <f>'Score and Card Record'!A427</f>
        <v>CHONG Kai Sang (01)</v>
      </c>
      <c r="B325" s="37" t="str">
        <f>'Score and Card Record'!C427</f>
        <v>How To Find You</v>
      </c>
      <c r="C325" s="43">
        <f>'Score and Card Record'!D427</f>
        <v>0</v>
      </c>
    </row>
    <row r="326" spans="1:3">
      <c r="A326" s="34" t="str">
        <f>'Score and Card Record'!A839</f>
        <v>CHONG Po Wai (86)</v>
      </c>
      <c r="B326" s="37" t="str">
        <f>'Score and Card Record'!C839</f>
        <v>WYHK80's B Team</v>
      </c>
      <c r="C326" s="43">
        <f>'Score and Card Record'!D839</f>
        <v>0</v>
      </c>
    </row>
    <row r="327" spans="1:3">
      <c r="A327" s="34" t="str">
        <f>'Score and Card Record'!A726</f>
        <v>CHOW Chi Yin (--)</v>
      </c>
      <c r="B327" s="37" t="str">
        <f>'Score and Card Record'!C726</f>
        <v>What Team Fun</v>
      </c>
      <c r="C327" s="43">
        <f>'Score and Card Record'!D726</f>
        <v>0</v>
      </c>
    </row>
    <row r="328" spans="1:3">
      <c r="A328" s="34" t="str">
        <f>'Score and Card Record'!A196</f>
        <v>CHOW Chun Hin (00)</v>
      </c>
      <c r="B328" s="37" t="str">
        <f>'Score and Card Record'!C196</f>
        <v>Delay</v>
      </c>
      <c r="C328" s="43">
        <f>'Score and Card Record'!D196</f>
        <v>0</v>
      </c>
    </row>
    <row r="329" spans="1:3">
      <c r="A329" s="34" t="str">
        <f>'Score and Card Record'!A43</f>
        <v>CHOW Chun Hin, Leslie (00)</v>
      </c>
      <c r="B329" s="37" t="str">
        <f>'Score and Card Record'!C43</f>
        <v>75ers &amp; Youngsters</v>
      </c>
      <c r="C329" s="43">
        <f>'Score and Card Record'!D43</f>
        <v>0</v>
      </c>
    </row>
    <row r="330" spans="1:3">
      <c r="A330" s="34" t="str">
        <f>'Score and Card Record'!A44</f>
        <v>CHOW Chun Yu, Leeds (--)</v>
      </c>
      <c r="B330" s="37" t="str">
        <f>'Score and Card Record'!C44</f>
        <v>75ers &amp; Youngsters</v>
      </c>
      <c r="C330" s="43">
        <f>'Score and Card Record'!D44</f>
        <v>0</v>
      </c>
    </row>
    <row r="331" spans="1:3">
      <c r="A331" s="34" t="str">
        <f>'Score and Card Record'!A12</f>
        <v>CHOW Hin Hang (03)</v>
      </c>
      <c r="B331" s="37" t="str">
        <f>'Score and Card Record'!C12</f>
        <v>281 da Novac</v>
      </c>
      <c r="C331" s="43">
        <f>'Score and Card Record'!D12</f>
        <v>0</v>
      </c>
    </row>
    <row r="332" spans="1:3">
      <c r="A332" s="34" t="str">
        <f>'Score and Card Record'!A609</f>
        <v>CHOW Ho Cheung, Andrew (05)</v>
      </c>
      <c r="B332" s="37" t="str">
        <f>'Score and Card Record'!C609</f>
        <v>Shooting Cannon</v>
      </c>
      <c r="C332" s="43">
        <f>'Score and Card Record'!D609</f>
        <v>0</v>
      </c>
    </row>
    <row r="333" spans="1:3">
      <c r="A333" s="34" t="str">
        <f>'Score and Card Record'!A173</f>
        <v>CHOW Kwok Fai, Tony (--)</v>
      </c>
      <c r="B333" s="37" t="str">
        <f>'Score and Card Record'!C173</f>
        <v>Da Dui</v>
      </c>
      <c r="C333" s="43">
        <f>'Score and Card Record'!D173</f>
        <v>0</v>
      </c>
    </row>
    <row r="334" spans="1:3">
      <c r="A334" s="34" t="str">
        <f>'Score and Card Record'!A663</f>
        <v>CHOW Lok Ning, Eric (88)</v>
      </c>
      <c r="B334" s="37" t="str">
        <f>'Score and Card Record'!C663</f>
        <v>Strong Team</v>
      </c>
      <c r="C334" s="43">
        <f>'Score and Card Record'!D663</f>
        <v>0</v>
      </c>
    </row>
    <row r="335" spans="1:3">
      <c r="A335" s="34" t="str">
        <f>'Score and Card Record'!A257</f>
        <v>CHOW Lut Ming (96)</v>
      </c>
      <c r="B335" s="37" t="str">
        <f>'Score and Card Record'!C257</f>
        <v>Eastern</v>
      </c>
      <c r="C335" s="43">
        <f>'Score and Card Record'!D257</f>
        <v>0</v>
      </c>
    </row>
    <row r="336" spans="1:3">
      <c r="A336" s="34" t="str">
        <f>'Score and Card Record'!A13</f>
        <v>CHOW Man Hin, Constant (01)</v>
      </c>
      <c r="B336" s="37" t="str">
        <f>'Score and Card Record'!C13</f>
        <v>281 da Novac</v>
      </c>
      <c r="C336" s="43">
        <f>'Score and Card Record'!D13</f>
        <v>0</v>
      </c>
    </row>
    <row r="337" spans="1:3">
      <c r="A337" s="34" t="str">
        <f>'Score and Card Record'!A610</f>
        <v>CHOW Man Yin (05)</v>
      </c>
      <c r="B337" s="37" t="str">
        <f>'Score and Card Record'!C610</f>
        <v>Shooting Cannon</v>
      </c>
      <c r="C337" s="43">
        <f>'Score and Card Record'!D610</f>
        <v>0</v>
      </c>
    </row>
    <row r="338" spans="1:3">
      <c r="A338" s="34" t="str">
        <f>'Score and Card Record'!A810</f>
        <v>CHOW Pak Hon, Darren (13+)</v>
      </c>
      <c r="B338" s="37" t="str">
        <f>'Score and Card Record'!C810</f>
        <v>WYHK78-82 &amp; 85</v>
      </c>
      <c r="C338" s="43">
        <f>'Score and Card Record'!D810</f>
        <v>0</v>
      </c>
    </row>
    <row r="339" spans="1:3">
      <c r="A339" s="34" t="str">
        <f>'Score and Card Record'!A343</f>
        <v>CHOW Pon Nap, Bernard (92)</v>
      </c>
      <c r="B339" s="37" t="str">
        <f>'Score and Card Record'!C343</f>
        <v>Friends</v>
      </c>
      <c r="C339" s="43">
        <f>'Score and Card Record'!D343</f>
        <v>0</v>
      </c>
    </row>
    <row r="340" spans="1:3">
      <c r="A340" s="34" t="str">
        <f>'Score and Card Record'!A811</f>
        <v>CHOW Shiu Hay, Antonio (81)</v>
      </c>
      <c r="B340" s="37" t="str">
        <f>'Score and Card Record'!C811</f>
        <v>WYHK78-82 &amp; 85</v>
      </c>
      <c r="C340" s="43">
        <f>'Score and Card Record'!D811</f>
        <v>0</v>
      </c>
    </row>
    <row r="341" spans="1:3">
      <c r="A341" s="34" t="str">
        <f>'Score and Card Record'!A953</f>
        <v>CHOW Siu Cheong (02)</v>
      </c>
      <c r="B341" s="37" t="str">
        <f>'Score and Card Record'!C953</f>
        <v>Youth United</v>
      </c>
      <c r="C341" s="43">
        <f>'Score and Card Record'!D953</f>
        <v>0</v>
      </c>
    </row>
    <row r="342" spans="1:3">
      <c r="A342" s="34" t="str">
        <f>'Score and Card Record'!A891</f>
        <v>CHOW Wai Choi, Jimmy (92)</v>
      </c>
      <c r="B342" s="37" t="str">
        <f>'Score and Card Record'!C891</f>
        <v>WYK1992ers</v>
      </c>
      <c r="C342" s="43">
        <f>'Score and Card Record'!D891</f>
        <v>0</v>
      </c>
    </row>
    <row r="343" spans="1:3">
      <c r="A343" s="34" t="str">
        <f>'Score and Card Record'!A918</f>
        <v>CHOW Wai Leung (84)</v>
      </c>
      <c r="B343" s="37" t="str">
        <f>'Score and Card Record'!C918</f>
        <v>WYK Class 84-85</v>
      </c>
      <c r="C343" s="43">
        <f>'Score and Card Record'!D918</f>
        <v>0</v>
      </c>
    </row>
    <row r="344" spans="1:3">
      <c r="A344" s="34" t="str">
        <f>'Score and Card Record'!A286</f>
        <v>CHOW Wai To (99)</v>
      </c>
      <c r="B344" s="37" t="str">
        <f>'Score and Card Record'!C286</f>
        <v>Europa 900</v>
      </c>
      <c r="C344" s="43">
        <f>'Score and Card Record'!D286</f>
        <v>0</v>
      </c>
    </row>
    <row r="345" spans="1:3">
      <c r="A345" s="34" t="str">
        <f>'Score and Card Record'!A368</f>
        <v>CHOW Wan Hui, Dick (--)</v>
      </c>
      <c r="B345" s="37" t="str">
        <f>'Score and Card Record'!C368</f>
        <v>Galaxy WYK</v>
      </c>
      <c r="C345" s="43">
        <f>'Score and Card Record'!D368</f>
        <v>0</v>
      </c>
    </row>
    <row r="346" spans="1:3">
      <c r="A346" s="34" t="str">
        <f>'Score and Card Record'!A664</f>
        <v>CHOW Yiu Ming, Raymond (88)</v>
      </c>
      <c r="B346" s="37" t="str">
        <f>'Score and Card Record'!C664</f>
        <v>Strong Team</v>
      </c>
      <c r="C346" s="43">
        <f>'Score and Card Record'!D664</f>
        <v>0</v>
      </c>
    </row>
    <row r="347" spans="1:3">
      <c r="A347" s="34" t="str">
        <f>'Score and Card Record'!A287</f>
        <v>CHOW Yu Ming (99)</v>
      </c>
      <c r="B347" s="37" t="str">
        <f>'Score and Card Record'!C287</f>
        <v>Europa 900</v>
      </c>
      <c r="C347" s="43">
        <f>'Score and Card Record'!D287</f>
        <v>0</v>
      </c>
    </row>
    <row r="348" spans="1:3">
      <c r="A348" s="34" t="str">
        <f>'Score and Card Record'!A223</f>
        <v>CHOW, Kelvin (03)</v>
      </c>
      <c r="B348" s="37" t="str">
        <f>'Score and Card Record'!C223</f>
        <v>Drinking United</v>
      </c>
      <c r="C348" s="43">
        <f>'Score and Card Record'!D223</f>
        <v>0</v>
      </c>
    </row>
    <row r="349" spans="1:3">
      <c r="A349" s="34" t="str">
        <f>'Score and Card Record'!A224</f>
        <v>CHOY Yee Hin, Rinaldi (08)</v>
      </c>
      <c r="B349" s="37" t="str">
        <f>'Score and Card Record'!C224</f>
        <v>Drinking United</v>
      </c>
      <c r="C349" s="43">
        <f>'Score and Card Record'!D224</f>
        <v>0</v>
      </c>
    </row>
    <row r="350" spans="1:3">
      <c r="A350" s="34" t="str">
        <f>'Score and Card Record'!A812</f>
        <v>CHOY, Matthew (15+)</v>
      </c>
      <c r="B350" s="37" t="str">
        <f>'Score and Card Record'!C812</f>
        <v>WYHK78-82 &amp; 85</v>
      </c>
      <c r="C350" s="43">
        <f>'Score and Card Record'!D812</f>
        <v>0</v>
      </c>
    </row>
    <row r="351" spans="1:3">
      <c r="A351" s="34" t="str">
        <f>'Score and Card Record'!A369</f>
        <v>CHU Chun On (95)</v>
      </c>
      <c r="B351" s="37" t="str">
        <f>'Score and Card Record'!C369</f>
        <v>Galaxy WYK</v>
      </c>
      <c r="C351" s="43">
        <f>'Score and Card Record'!D369</f>
        <v>0</v>
      </c>
    </row>
    <row r="352" spans="1:3">
      <c r="A352" s="34" t="str">
        <f>'Score and Card Record'!A225</f>
        <v>CHU Chun Pan (03)</v>
      </c>
      <c r="B352" s="37" t="str">
        <f>'Score and Card Record'!C225</f>
        <v>Drinking United</v>
      </c>
      <c r="C352" s="43">
        <f>'Score and Card Record'!D225</f>
        <v>0</v>
      </c>
    </row>
    <row r="353" spans="1:3">
      <c r="A353" s="34" t="str">
        <f>'Score and Card Record'!A119</f>
        <v>CHU Dieu-To, Joe (90)</v>
      </c>
      <c r="B353" s="37" t="str">
        <f>'Score and Card Record'!C119</f>
        <v>Boot Boot Friends 90/75</v>
      </c>
      <c r="C353" s="43">
        <f>'Score and Card Record'!D119</f>
        <v>0</v>
      </c>
    </row>
    <row r="354" spans="1:3">
      <c r="A354" s="34" t="str">
        <f>'Score and Card Record'!A665</f>
        <v>CHU Jun (20)</v>
      </c>
      <c r="B354" s="37" t="str">
        <f>'Score and Card Record'!C665</f>
        <v>Strong Team</v>
      </c>
      <c r="C354" s="43">
        <f>'Score and Card Record'!D665</f>
        <v>0</v>
      </c>
    </row>
    <row r="355" spans="1:3">
      <c r="A355" s="34" t="str">
        <f>'Score and Card Record'!A611</f>
        <v>CHU Kui Lap (--)</v>
      </c>
      <c r="B355" s="37" t="str">
        <f>'Score and Card Record'!C611</f>
        <v>Shooting Cannon</v>
      </c>
      <c r="C355" s="43">
        <f>'Score and Card Record'!D611</f>
        <v>0</v>
      </c>
    </row>
    <row r="356" spans="1:3">
      <c r="A356" s="34" t="str">
        <f>'Score and Card Record'!A727</f>
        <v>CHU Tak Piu (06)</v>
      </c>
      <c r="B356" s="37" t="str">
        <f>'Score and Card Record'!C727</f>
        <v>What Team Fun</v>
      </c>
      <c r="C356" s="43">
        <f>'Score and Card Record'!D727</f>
        <v>0</v>
      </c>
    </row>
    <row r="357" spans="1:3">
      <c r="A357" s="34" t="str">
        <f>'Score and Card Record'!A45</f>
        <v>CHU To Joe, Diet (90)</v>
      </c>
      <c r="B357" s="37" t="str">
        <f>'Score and Card Record'!C45</f>
        <v>75ers &amp; Youngsters</v>
      </c>
      <c r="C357" s="43">
        <f>'Score and Card Record'!D45</f>
        <v>0</v>
      </c>
    </row>
    <row r="358" spans="1:3">
      <c r="A358" s="34" t="str">
        <f>'Score and Card Record'!A258</f>
        <v>CHU Wai Kin (96)</v>
      </c>
      <c r="B358" s="37" t="str">
        <f>'Score and Card Record'!C258</f>
        <v>Eastern</v>
      </c>
      <c r="C358" s="43">
        <f>'Score and Card Record'!D258</f>
        <v>0</v>
      </c>
    </row>
    <row r="359" spans="1:3">
      <c r="A359" s="34" t="str">
        <f>'Score and Card Record'!A46</f>
        <v>CHU Wing Fai, Danny (76)</v>
      </c>
      <c r="B359" s="37" t="str">
        <f>'Score and Card Record'!C46</f>
        <v>75ers &amp; Youngsters</v>
      </c>
      <c r="C359" s="43">
        <f>'Score and Card Record'!D46</f>
        <v>0</v>
      </c>
    </row>
    <row r="360" spans="1:3">
      <c r="A360" s="34" t="str">
        <f>'Score and Card Record'!A694</f>
        <v>CHU Wing Hei (02)</v>
      </c>
      <c r="B360" s="37" t="str">
        <f>'Score and Card Record'!C694</f>
        <v>Tai Choi Logistics</v>
      </c>
      <c r="C360" s="43">
        <f>'Score and Card Record'!D694</f>
        <v>0</v>
      </c>
    </row>
    <row r="361" spans="1:3">
      <c r="A361" s="34" t="str">
        <f>'Score and Card Record'!A120</f>
        <v>CHU Wing-Fai, Danny (76)</v>
      </c>
      <c r="B361" s="37" t="str">
        <f>'Score and Card Record'!C120</f>
        <v>Boot Boot Friends 90/75</v>
      </c>
      <c r="C361" s="43">
        <f>'Score and Card Record'!D120</f>
        <v>0</v>
      </c>
    </row>
    <row r="362" spans="1:3">
      <c r="A362" s="34" t="str">
        <f>'Score and Card Record'!A393</f>
        <v>CHU Yik Yin (97)</v>
      </c>
      <c r="B362" s="37" t="str">
        <f>'Score and Card Record'!C393</f>
        <v>Happy Soccer Mania</v>
      </c>
      <c r="C362" s="43">
        <f>'Score and Card Record'!D393</f>
        <v>0</v>
      </c>
    </row>
    <row r="363" spans="1:3">
      <c r="A363" s="34" t="str">
        <f>'Score and Card Record'!A954</f>
        <v>CHU Yun Kai (02)</v>
      </c>
      <c r="B363" s="37" t="str">
        <f>'Score and Card Record'!C954</f>
        <v>Youth United</v>
      </c>
      <c r="C363" s="43">
        <f>'Score and Card Record'!D954</f>
        <v>0</v>
      </c>
    </row>
    <row r="364" spans="1:3">
      <c r="A364" s="34" t="str">
        <f>'Score and Card Record'!A47</f>
        <v>CHU, Nicholas Chuk Kei (13)</v>
      </c>
      <c r="B364" s="37" t="str">
        <f>'Score and Card Record'!C47</f>
        <v>75ers &amp; Youngsters</v>
      </c>
      <c r="C364" s="43">
        <f>'Score and Card Record'!D47</f>
        <v>0</v>
      </c>
    </row>
    <row r="365" spans="1:3">
      <c r="A365" s="34" t="str">
        <f>'Score and Card Record'!A864</f>
        <v>CHUI Ka Fai, Eddie (80)</v>
      </c>
      <c r="B365" s="37" t="str">
        <f>'Score and Card Record'!C864</f>
        <v>WYK 77-80</v>
      </c>
      <c r="C365" s="43">
        <f>'Score and Card Record'!D864</f>
        <v>0</v>
      </c>
    </row>
    <row r="366" spans="1:3">
      <c r="A366" s="34" t="str">
        <f>'Score and Card Record'!A428</f>
        <v>CHUI Yiu Chung (00)</v>
      </c>
      <c r="B366" s="37" t="str">
        <f>'Score and Card Record'!C428</f>
        <v>How To Find You</v>
      </c>
      <c r="C366" s="43">
        <f>'Score and Card Record'!D428</f>
        <v>0</v>
      </c>
    </row>
    <row r="367" spans="1:3">
      <c r="A367" s="34" t="str">
        <f>'Score and Card Record'!A429</f>
        <v>CHUI Yiu Man (00)</v>
      </c>
      <c r="B367" s="37" t="str">
        <f>'Score and Card Record'!C429</f>
        <v>How To Find You</v>
      </c>
      <c r="C367" s="43">
        <f>'Score and Card Record'!D429</f>
        <v>0</v>
      </c>
    </row>
    <row r="368" spans="1:3">
      <c r="A368" s="34" t="str">
        <f>'Score and Card Record'!A485</f>
        <v>CHUNG Cheuk Lam, Adrian (05)</v>
      </c>
      <c r="B368" s="37" t="str">
        <f>'Score and Card Record'!C485</f>
        <v>KKLM</v>
      </c>
      <c r="C368" s="43">
        <f>'Score and Card Record'!D485</f>
        <v>0</v>
      </c>
    </row>
    <row r="369" spans="1:3">
      <c r="A369" s="34" t="str">
        <f>'Score and Card Record'!A892</f>
        <v>CHUNG Chi Hang, Derek (--)</v>
      </c>
      <c r="B369" s="37" t="str">
        <f>'Score and Card Record'!C892</f>
        <v>WYK1992ers</v>
      </c>
      <c r="C369" s="43">
        <f>'Score and Card Record'!D892</f>
        <v>0</v>
      </c>
    </row>
    <row r="370" spans="1:3">
      <c r="A370" s="34" t="str">
        <f>'Score and Card Record'!A666</f>
        <v>CHUNG Chung Leung, Eric (88)</v>
      </c>
      <c r="B370" s="37" t="str">
        <f>'Score and Card Record'!C666</f>
        <v>Strong Team</v>
      </c>
      <c r="C370" s="43">
        <f>'Score and Card Record'!D666</f>
        <v>0</v>
      </c>
    </row>
    <row r="371" spans="1:3">
      <c r="A371" s="34" t="str">
        <f>'Score and Card Record'!A320</f>
        <v>CHUNG Wai Kei (01)</v>
      </c>
      <c r="B371" s="37" t="str">
        <f>'Score and Card Record'!C320</f>
        <v>FATX</v>
      </c>
      <c r="C371" s="43">
        <f>'Score and Card Record'!D320</f>
        <v>0</v>
      </c>
    </row>
    <row r="372" spans="1:3">
      <c r="A372" s="34" t="str">
        <f>'Score and Card Record'!A394</f>
        <v>CHUNG Wai Kin (--)</v>
      </c>
      <c r="B372" s="37" t="str">
        <f>'Score and Card Record'!C394</f>
        <v>Happy Soccer Mania</v>
      </c>
      <c r="C372" s="43">
        <f>'Score and Card Record'!D394</f>
        <v>0</v>
      </c>
    </row>
    <row r="373" spans="1:3">
      <c r="A373" s="34" t="str">
        <f>'Score and Card Record'!A775</f>
        <v>CHUNG Wai Kit (87)</v>
      </c>
      <c r="B373" s="37" t="str">
        <f>'Score and Card Record'!C775</f>
        <v>WYCHK 87</v>
      </c>
      <c r="C373" s="43">
        <f>'Score and Card Record'!D775</f>
        <v>0</v>
      </c>
    </row>
    <row r="374" spans="1:3">
      <c r="A374" s="34" t="str">
        <f>'Score and Card Record'!A345</f>
        <v>CHUNG Yiu Sun (91)</v>
      </c>
      <c r="B374" s="37" t="str">
        <f>'Score and Card Record'!C345</f>
        <v>Friends</v>
      </c>
      <c r="C374" s="43">
        <f>'Score and Card Record'!D345</f>
        <v>0</v>
      </c>
    </row>
    <row r="375" spans="1:3">
      <c r="A375" s="34" t="str">
        <f>'Score and Card Record'!A346</f>
        <v>CHUNG Yiu Wah, Arthur (95)</v>
      </c>
      <c r="B375" s="37" t="str">
        <f>'Score and Card Record'!C346</f>
        <v>Friends</v>
      </c>
      <c r="C375" s="43">
        <f>'Score and Card Record'!D346</f>
        <v>0</v>
      </c>
    </row>
    <row r="376" spans="1:3">
      <c r="A376" s="34" t="str">
        <f>'Score and Card Record'!A486</f>
        <v>FAN Hao De, Brandon (06)</v>
      </c>
      <c r="B376" s="37" t="str">
        <f>'Score and Card Record'!C486</f>
        <v>KKLM</v>
      </c>
      <c r="C376" s="43">
        <f>'Score and Card Record'!D486</f>
        <v>0</v>
      </c>
    </row>
    <row r="377" spans="1:3">
      <c r="A377" s="34" t="str">
        <f>'Score and Card Record'!A487</f>
        <v>FAN Hao Feng, Justin (05)</v>
      </c>
      <c r="B377" s="37" t="str">
        <f>'Score and Card Record'!C487</f>
        <v>KKLM</v>
      </c>
      <c r="C377" s="43">
        <f>'Score and Card Record'!D487</f>
        <v>0</v>
      </c>
    </row>
    <row r="378" spans="1:3">
      <c r="A378" s="34" t="str">
        <f>'Score and Card Record'!A397</f>
        <v>FOK Chi Wai (93)</v>
      </c>
      <c r="B378" s="37" t="str">
        <f>'Score and Card Record'!C397</f>
        <v>Happy Soccer Mania</v>
      </c>
      <c r="C378" s="43">
        <f>'Score and Card Record'!D397</f>
        <v>0</v>
      </c>
    </row>
    <row r="379" spans="1:3">
      <c r="A379" s="34" t="str">
        <f>'Score and Card Record'!A259</f>
        <v>FOK Kin Bun (96)</v>
      </c>
      <c r="B379" s="37" t="str">
        <f>'Score and Card Record'!C259</f>
        <v>Eastern</v>
      </c>
      <c r="C379" s="43">
        <f>'Score and Card Record'!D259</f>
        <v>0</v>
      </c>
    </row>
    <row r="380" spans="1:3">
      <c r="A380" s="34" t="str">
        <f>'Score and Card Record'!A512</f>
        <v>FOK Wang Chung, Edmund (98)</v>
      </c>
      <c r="B380" s="37" t="str">
        <f>'Score and Card Record'!C512</f>
        <v>Mofos</v>
      </c>
      <c r="C380" s="43">
        <f>'Score and Card Record'!D512</f>
        <v>0</v>
      </c>
    </row>
    <row r="381" spans="1:3">
      <c r="A381" s="34" t="str">
        <f>'Score and Card Record'!A513</f>
        <v>FONG Chi Lap (98)</v>
      </c>
      <c r="B381" s="37" t="str">
        <f>'Score and Card Record'!C513</f>
        <v>Mofos</v>
      </c>
      <c r="C381" s="43">
        <f>'Score and Card Record'!D513</f>
        <v>0</v>
      </c>
    </row>
    <row r="382" spans="1:3">
      <c r="A382" s="34" t="str">
        <f>'Score and Card Record'!A514</f>
        <v>FONG Man Hei, Terence (--)</v>
      </c>
      <c r="B382" s="37" t="str">
        <f>'Score and Card Record'!C514</f>
        <v>Mofos</v>
      </c>
      <c r="C382" s="43">
        <f>'Score and Card Record'!D514</f>
        <v>0</v>
      </c>
    </row>
    <row r="383" spans="1:3">
      <c r="A383" s="34" t="str">
        <f>'Score and Card Record'!A919</f>
        <v>FONG Nai Chung (84)</v>
      </c>
      <c r="B383" s="37" t="str">
        <f>'Score and Card Record'!C919</f>
        <v>WYK Class 84-85</v>
      </c>
      <c r="C383" s="43">
        <f>'Score and Card Record'!D919</f>
        <v>0</v>
      </c>
    </row>
    <row r="384" spans="1:3">
      <c r="A384" s="34" t="str">
        <f>'Score and Card Record'!A612</f>
        <v>FONG Tsz Him (05)</v>
      </c>
      <c r="B384" s="37" t="str">
        <f>'Score and Card Record'!C612</f>
        <v>Shooting Cannon</v>
      </c>
      <c r="C384" s="43">
        <f>'Score and Card Record'!D612</f>
        <v>0</v>
      </c>
    </row>
    <row r="385" spans="1:3">
      <c r="A385" s="34" t="str">
        <f>'Score and Card Record'!A920</f>
        <v>FUNG Chi Cheung (85)</v>
      </c>
      <c r="B385" s="37" t="str">
        <f>'Score and Card Record'!C920</f>
        <v>WYK Class 84-85</v>
      </c>
      <c r="C385" s="43">
        <f>'Score and Card Record'!D920</f>
        <v>0</v>
      </c>
    </row>
    <row r="386" spans="1:3">
      <c r="A386" s="34" t="str">
        <f>'Score and Card Record'!A148</f>
        <v>FUNG Fat Keung (83)</v>
      </c>
      <c r="B386" s="37" t="str">
        <f>'Score and Card Record'!C148</f>
        <v>Da Da Dui</v>
      </c>
      <c r="C386" s="43">
        <f>'Score and Card Record'!D148</f>
        <v>0</v>
      </c>
    </row>
    <row r="387" spans="1:3">
      <c r="A387" s="34" t="str">
        <f>'Score and Card Record'!A488</f>
        <v>FUNG Hon Yin, Henry (05)</v>
      </c>
      <c r="B387" s="37" t="str">
        <f>'Score and Card Record'!C488</f>
        <v>KKLM</v>
      </c>
      <c r="C387" s="43">
        <f>'Score and Card Record'!D488</f>
        <v>0</v>
      </c>
    </row>
    <row r="388" spans="1:3">
      <c r="A388" s="34" t="str">
        <f>'Score and Card Record'!A82</f>
        <v>FUNG Ka Fai, Charles (81)</v>
      </c>
      <c r="B388" s="37" t="str">
        <f>'Score and Card Record'!C82</f>
        <v>Apache Eagle 81</v>
      </c>
      <c r="C388" s="43">
        <f>'Score and Card Record'!D82</f>
        <v>0</v>
      </c>
    </row>
    <row r="389" spans="1:3">
      <c r="A389" s="34" t="str">
        <f>'Score and Card Record'!A121</f>
        <v>FUNG Tse-Shun, Jackson (87)</v>
      </c>
      <c r="B389" s="37" t="str">
        <f>'Score and Card Record'!C121</f>
        <v>Boot Boot Friends 90/75</v>
      </c>
      <c r="C389" s="43">
        <f>'Score and Card Record'!D121</f>
        <v>0</v>
      </c>
    </row>
    <row r="390" spans="1:3">
      <c r="A390" s="34" t="str">
        <f>'Score and Card Record'!A371</f>
        <v>FUNG Wai Fung (95)</v>
      </c>
      <c r="B390" s="37" t="str">
        <f>'Score and Card Record'!C371</f>
        <v>Galaxy WYK</v>
      </c>
      <c r="C390" s="43">
        <f>'Score and Card Record'!D371</f>
        <v>0</v>
      </c>
    </row>
    <row r="391" spans="1:3">
      <c r="A391" s="34" t="str">
        <f>'Score and Card Record'!A430</f>
        <v>FUNG Yik Hong (04)</v>
      </c>
      <c r="B391" s="37" t="str">
        <f>'Score and Card Record'!C430</f>
        <v>How To Find You</v>
      </c>
      <c r="C391" s="43">
        <f>'Score and Card Record'!D430</f>
        <v>0</v>
      </c>
    </row>
    <row r="392" spans="1:3">
      <c r="A392" s="34" t="str">
        <f>'Score and Card Record'!A398</f>
        <v>FUNG Yue (93)</v>
      </c>
      <c r="B392" s="37" t="str">
        <f>'Score and Card Record'!C398</f>
        <v>Happy Soccer Mania</v>
      </c>
      <c r="C392" s="43">
        <f>'Score and Card Record'!D398</f>
        <v>0</v>
      </c>
    </row>
    <row r="393" spans="1:3">
      <c r="A393" s="34" t="str">
        <f>'Score and Card Record'!A840</f>
        <v>HA, Wilkin (83)</v>
      </c>
      <c r="B393" s="37" t="str">
        <f>'Score and Card Record'!C840</f>
        <v>WYHK80's B Team</v>
      </c>
      <c r="C393" s="43">
        <f>'Score and Card Record'!D840</f>
        <v>0</v>
      </c>
    </row>
    <row r="394" spans="1:3">
      <c r="A394" s="34" t="str">
        <f>'Score and Card Record'!A955</f>
        <v>HO Chu Hei, Kelvin (02)</v>
      </c>
      <c r="B394" s="37" t="str">
        <f>'Score and Card Record'!C955</f>
        <v>Youth United</v>
      </c>
      <c r="C394" s="43">
        <f>'Score and Card Record'!D955</f>
        <v>0</v>
      </c>
    </row>
    <row r="395" spans="1:3">
      <c r="A395" s="34" t="str">
        <f>'Score and Card Record'!A777</f>
        <v>HO Chuen Tak (87)</v>
      </c>
      <c r="B395" s="37" t="str">
        <f>'Score and Card Record'!C777</f>
        <v>WYCHK 87</v>
      </c>
      <c r="C395" s="43">
        <f>'Score and Card Record'!D777</f>
        <v>0</v>
      </c>
    </row>
    <row r="396" spans="1:3">
      <c r="A396" s="34" t="str">
        <f>'Score and Card Record'!A372</f>
        <v>HO Dik Hong, Duncan (95)</v>
      </c>
      <c r="B396" s="37" t="str">
        <f>'Score and Card Record'!C372</f>
        <v>Galaxy WYK</v>
      </c>
      <c r="C396" s="43">
        <f>'Score and Card Record'!D372</f>
        <v>0</v>
      </c>
    </row>
    <row r="397" spans="1:3">
      <c r="A397" s="34" t="str">
        <f>'Score and Card Record'!A373</f>
        <v>HO Dik Kei, Derek (93)</v>
      </c>
      <c r="B397" s="37" t="str">
        <f>'Score and Card Record'!C373</f>
        <v>Galaxy WYK</v>
      </c>
      <c r="C397" s="43">
        <f>'Score and Card Record'!D373</f>
        <v>0</v>
      </c>
    </row>
    <row r="398" spans="1:3">
      <c r="A398" s="34" t="str">
        <f>'Score and Card Record'!A568</f>
        <v>HO Ka Chi (07)</v>
      </c>
      <c r="B398" s="37" t="str">
        <f>'Score and Card Record'!C568</f>
        <v>Prince Edward</v>
      </c>
      <c r="C398" s="43">
        <f>'Score and Card Record'!D568</f>
        <v>0</v>
      </c>
    </row>
    <row r="399" spans="1:3">
      <c r="A399" s="34" t="str">
        <f>'Score and Card Record'!A174</f>
        <v>HO Kai Sun, Kyson (88)</v>
      </c>
      <c r="B399" s="37" t="str">
        <f>'Score and Card Record'!C174</f>
        <v>Da Dui</v>
      </c>
      <c r="C399" s="43">
        <f>'Score and Card Record'!D174</f>
        <v>0</v>
      </c>
    </row>
    <row r="400" spans="1:3">
      <c r="A400" s="34" t="str">
        <f>'Score and Card Record'!A321</f>
        <v>HO Kin Pong (04)</v>
      </c>
      <c r="B400" s="37" t="str">
        <f>'Score and Card Record'!C321</f>
        <v>FATX</v>
      </c>
      <c r="C400" s="43">
        <f>'Score and Card Record'!D321</f>
        <v>0</v>
      </c>
    </row>
    <row r="401" spans="1:3">
      <c r="A401" s="34" t="str">
        <f>'Score and Card Record'!A778</f>
        <v>HO Kin Wai, Stanley (87)</v>
      </c>
      <c r="B401" s="37" t="str">
        <f>'Score and Card Record'!C778</f>
        <v>WYCHK 87</v>
      </c>
      <c r="C401" s="43">
        <f>'Score and Card Record'!D778</f>
        <v>0</v>
      </c>
    </row>
    <row r="402" spans="1:3">
      <c r="A402" s="34" t="str">
        <f>'Score and Card Record'!A431</f>
        <v>HO King Hei (01)</v>
      </c>
      <c r="B402" s="37" t="str">
        <f>'Score and Card Record'!C431</f>
        <v>How To Find You</v>
      </c>
      <c r="C402" s="43">
        <f>'Score and Card Record'!D431</f>
        <v>0</v>
      </c>
    </row>
    <row r="403" spans="1:3">
      <c r="A403" s="34" t="str">
        <f>'Score and Card Record'!A667</f>
        <v>HO Kwan Hon (89)</v>
      </c>
      <c r="B403" s="37" t="str">
        <f>'Score and Card Record'!C667</f>
        <v>Strong Team</v>
      </c>
      <c r="C403" s="43">
        <f>'Score and Card Record'!D667</f>
        <v>0</v>
      </c>
    </row>
    <row r="404" spans="1:3">
      <c r="A404" s="34" t="str">
        <f>'Score and Card Record'!A322</f>
        <v>HO Ming Fung (04)</v>
      </c>
      <c r="B404" s="37" t="str">
        <f>'Score and Card Record'!C322</f>
        <v>FATX</v>
      </c>
      <c r="C404" s="43">
        <f>'Score and Card Record'!D322</f>
        <v>0</v>
      </c>
    </row>
    <row r="405" spans="1:3">
      <c r="A405" s="34" t="str">
        <f>'Score and Card Record'!A197</f>
        <v>HO Ming Hei, William (00)</v>
      </c>
      <c r="B405" s="37" t="str">
        <f>'Score and Card Record'!C197</f>
        <v>Delay</v>
      </c>
      <c r="C405" s="43">
        <f>'Score and Card Record'!D197</f>
        <v>0</v>
      </c>
    </row>
    <row r="406" spans="1:3">
      <c r="A406" s="34" t="str">
        <f>'Score and Card Record'!A865</f>
        <v>HO Sai Wing, Patrick (80)</v>
      </c>
      <c r="B406" s="37" t="str">
        <f>'Score and Card Record'!C865</f>
        <v>WYK 77-80</v>
      </c>
      <c r="C406" s="43">
        <f>'Score and Card Record'!D865</f>
        <v>0</v>
      </c>
    </row>
    <row r="407" spans="1:3">
      <c r="A407" s="34" t="str">
        <f>'Score and Card Record'!A198</f>
        <v>HO Shu Ming (00)</v>
      </c>
      <c r="B407" s="37" t="str">
        <f>'Score and Card Record'!C198</f>
        <v>Delay</v>
      </c>
      <c r="C407" s="43">
        <f>'Score and Card Record'!D198</f>
        <v>0</v>
      </c>
    </row>
    <row r="408" spans="1:3">
      <c r="A408" s="34" t="str">
        <f>'Score and Card Record'!A632</f>
        <v>HO Tat Kuen (87)</v>
      </c>
      <c r="B408" s="37" t="str">
        <f>'Score and Card Record'!C632</f>
        <v>SPANNERS</v>
      </c>
      <c r="C408" s="43">
        <f>'Score and Card Record'!D632</f>
        <v>0</v>
      </c>
    </row>
    <row r="409" spans="1:3">
      <c r="A409" s="34" t="str">
        <f>'Score and Card Record'!A432</f>
        <v>HO Tsz Ching (01)</v>
      </c>
      <c r="B409" s="37" t="str">
        <f>'Score and Card Record'!C432</f>
        <v>How To Find You</v>
      </c>
      <c r="C409" s="43">
        <f>'Score and Card Record'!D432</f>
        <v>0</v>
      </c>
    </row>
    <row r="410" spans="1:3">
      <c r="A410" s="34" t="str">
        <f>'Score and Card Record'!A695</f>
        <v>HO Wan Yip (05)</v>
      </c>
      <c r="B410" s="37" t="str">
        <f>'Score and Card Record'!C695</f>
        <v>Tai Choi Logistics</v>
      </c>
      <c r="C410" s="43">
        <f>'Score and Card Record'!D695</f>
        <v>0</v>
      </c>
    </row>
    <row r="411" spans="1:3">
      <c r="A411" s="34" t="str">
        <f>'Score and Card Record'!A813</f>
        <v>HO, Mark (81)</v>
      </c>
      <c r="B411" s="37" t="str">
        <f>'Score and Card Record'!C813</f>
        <v>WYHK78-82 &amp; 85</v>
      </c>
      <c r="C411" s="43">
        <f>'Score and Card Record'!D813</f>
        <v>0</v>
      </c>
    </row>
    <row r="412" spans="1:3">
      <c r="A412" s="34" t="str">
        <f>'Score and Card Record'!A779</f>
        <v>HON Kwok Ming (87)</v>
      </c>
      <c r="B412" s="37" t="str">
        <f>'Score and Card Record'!C779</f>
        <v>WYCHK 87</v>
      </c>
      <c r="C412" s="43">
        <f>'Score and Card Record'!D779</f>
        <v>0</v>
      </c>
    </row>
    <row r="413" spans="1:3">
      <c r="A413" s="34" t="str">
        <f>'Score and Card Record'!A542</f>
        <v>HON, Ryan (08)</v>
      </c>
      <c r="B413" s="37" t="str">
        <f>'Score and Card Record'!C542</f>
        <v>New Star</v>
      </c>
      <c r="C413" s="43">
        <f>'Score and Card Record'!D542</f>
        <v>0</v>
      </c>
    </row>
    <row r="414" spans="1:3">
      <c r="A414" s="34" t="str">
        <f>'Score and Card Record'!A489</f>
        <v>HONG, Wilkie (05)</v>
      </c>
      <c r="B414" s="37" t="str">
        <f>'Score and Card Record'!C489</f>
        <v>KKLM</v>
      </c>
      <c r="C414" s="43">
        <f>'Score and Card Record'!D489</f>
        <v>0</v>
      </c>
    </row>
    <row r="415" spans="1:3">
      <c r="A415" s="34" t="str">
        <f>'Score and Card Record'!A14</f>
        <v>HUANG Yiu Ting, Andrew (01)</v>
      </c>
      <c r="B415" s="37" t="str">
        <f>'Score and Card Record'!C14</f>
        <v>281 da Novac</v>
      </c>
      <c r="C415" s="43">
        <f>'Score and Card Record'!D14</f>
        <v>0</v>
      </c>
    </row>
    <row r="416" spans="1:3">
      <c r="A416" s="34" t="str">
        <f>'Score and Card Record'!A323</f>
        <v>HUEN Kin Chung (01)</v>
      </c>
      <c r="B416" s="37" t="str">
        <f>'Score and Card Record'!C323</f>
        <v>FATX</v>
      </c>
      <c r="C416" s="43">
        <f>'Score and Card Record'!D323</f>
        <v>0</v>
      </c>
    </row>
    <row r="417" spans="1:3">
      <c r="A417" s="34" t="str">
        <f>'Score and Card Record'!A83</f>
        <v>HUI Chi Keung (81)</v>
      </c>
      <c r="B417" s="37" t="str">
        <f>'Score and Card Record'!C83</f>
        <v>Apache Eagle 81</v>
      </c>
      <c r="C417" s="43">
        <f>'Score and Card Record'!D83</f>
        <v>0</v>
      </c>
    </row>
    <row r="418" spans="1:3">
      <c r="A418" s="34" t="str">
        <f>'Score and Card Record'!A956</f>
        <v>HUI Chun Yiu (02)</v>
      </c>
      <c r="B418" s="37" t="str">
        <f>'Score and Card Record'!C956</f>
        <v>Youth United</v>
      </c>
      <c r="C418" s="43">
        <f>'Score and Card Record'!D956</f>
        <v>0</v>
      </c>
    </row>
    <row r="419" spans="1:3">
      <c r="A419" s="34" t="str">
        <f>'Score and Card Record'!A515</f>
        <v>HUI Chung Kai (--)</v>
      </c>
      <c r="B419" s="37" t="str">
        <f>'Score and Card Record'!C515</f>
        <v>Mofos</v>
      </c>
      <c r="C419" s="43">
        <f>'Score and Card Record'!D515</f>
        <v>0</v>
      </c>
    </row>
    <row r="420" spans="1:3">
      <c r="A420" s="34" t="str">
        <f>'Score and Card Record'!A260</f>
        <v>HUI Hing Yuen (96)</v>
      </c>
      <c r="B420" s="37" t="str">
        <f>'Score and Card Record'!C260</f>
        <v>Eastern</v>
      </c>
      <c r="C420" s="43">
        <f>'Score and Card Record'!D260</f>
        <v>0</v>
      </c>
    </row>
    <row r="421" spans="1:3">
      <c r="A421" s="34" t="str">
        <f>'Score and Card Record'!A48</f>
        <v>HUI Kin Wai, Conway (90)</v>
      </c>
      <c r="B421" s="37" t="str">
        <f>'Score and Card Record'!C48</f>
        <v>75ers &amp; Youngsters</v>
      </c>
      <c r="C421" s="43">
        <f>'Score and Card Record'!D48</f>
        <v>0</v>
      </c>
    </row>
    <row r="422" spans="1:3">
      <c r="A422" s="34" t="str">
        <f>'Score and Card Record'!A457</f>
        <v>HUI Sam (--)</v>
      </c>
      <c r="B422" s="37" t="str">
        <f>'Score and Card Record'!C457</f>
        <v>JJJ</v>
      </c>
      <c r="C422" s="43">
        <f>'Score and Card Record'!D457</f>
        <v>0</v>
      </c>
    </row>
    <row r="423" spans="1:3">
      <c r="A423" s="34" t="str">
        <f>'Score and Card Record'!A490</f>
        <v>HUI See Nung (09)</v>
      </c>
      <c r="B423" s="37" t="str">
        <f>'Score and Card Record'!C490</f>
        <v>KKLM</v>
      </c>
      <c r="C423" s="43">
        <f>'Score and Card Record'!D490</f>
        <v>0</v>
      </c>
    </row>
    <row r="424" spans="1:3">
      <c r="A424" s="34" t="str">
        <f>'Score and Card Record'!A569</f>
        <v>HUI Shek Man (07)</v>
      </c>
      <c r="B424" s="37" t="str">
        <f>'Score and Card Record'!C569</f>
        <v>Prince Edward</v>
      </c>
      <c r="C424" s="43">
        <f>'Score and Card Record'!D569</f>
        <v>0</v>
      </c>
    </row>
    <row r="425" spans="1:3">
      <c r="A425" s="34" t="str">
        <f>'Score and Card Record'!A668</f>
        <v>HUI Siu Ting, Martin (88)</v>
      </c>
      <c r="B425" s="37" t="str">
        <f>'Score and Card Record'!C668</f>
        <v>Strong Team</v>
      </c>
      <c r="C425" s="43">
        <f>'Score and Card Record'!D668</f>
        <v>0</v>
      </c>
    </row>
    <row r="426" spans="1:3">
      <c r="A426" s="34" t="str">
        <f>'Score and Card Record'!A433</f>
        <v>HUI Tung Ching (04)</v>
      </c>
      <c r="B426" s="37" t="str">
        <f>'Score and Card Record'!C433</f>
        <v>How To Find You</v>
      </c>
      <c r="C426" s="43">
        <f>'Score and Card Record'!D433</f>
        <v>0</v>
      </c>
    </row>
    <row r="427" spans="1:3">
      <c r="A427" s="34" t="str">
        <f>'Score and Card Record'!A226</f>
        <v>HUI Wang Fung (07)</v>
      </c>
      <c r="B427" s="37" t="str">
        <f>'Score and Card Record'!C226</f>
        <v>Drinking United</v>
      </c>
      <c r="C427" s="43">
        <f>'Score and Card Record'!D226</f>
        <v>0</v>
      </c>
    </row>
    <row r="428" spans="1:3">
      <c r="A428" s="34" t="str">
        <f>'Score and Card Record'!A347</f>
        <v>HUI Wing Hong (92)</v>
      </c>
      <c r="B428" s="37" t="str">
        <f>'Score and Card Record'!C347</f>
        <v>Friends</v>
      </c>
      <c r="C428" s="43">
        <f>'Score and Card Record'!D347</f>
        <v>0</v>
      </c>
    </row>
    <row r="429" spans="1:3">
      <c r="A429" s="34" t="str">
        <f>'Score and Card Record'!A696</f>
        <v>HUNG Chi Tat (02)</v>
      </c>
      <c r="B429" s="37" t="str">
        <f>'Score and Card Record'!C696</f>
        <v>Tai Choi Logistics</v>
      </c>
      <c r="C429" s="43">
        <f>'Score and Card Record'!D696</f>
        <v>0</v>
      </c>
    </row>
    <row r="430" spans="1:3">
      <c r="A430" s="34" t="str">
        <f>'Score and Card Record'!A570</f>
        <v>IP Man Ho (07)</v>
      </c>
      <c r="B430" s="37" t="str">
        <f>'Score and Card Record'!C570</f>
        <v>Prince Edward</v>
      </c>
      <c r="C430" s="43">
        <f>'Score and Card Record'!D570</f>
        <v>0</v>
      </c>
    </row>
    <row r="431" spans="1:3">
      <c r="A431" s="34" t="str">
        <f>'Score and Card Record'!A634</f>
        <v>IP Shu Kei (87)</v>
      </c>
      <c r="B431" s="37" t="str">
        <f>'Score and Card Record'!C634</f>
        <v>SPANNERS</v>
      </c>
      <c r="C431" s="43">
        <f>'Score and Card Record'!D634</f>
        <v>0</v>
      </c>
    </row>
    <row r="432" spans="1:3">
      <c r="A432" s="34" t="str">
        <f>'Score and Card Record'!A261</f>
        <v>JIN Kui (96)</v>
      </c>
      <c r="B432" s="37" t="str">
        <f>'Score and Card Record'!C261</f>
        <v>Eastern</v>
      </c>
      <c r="C432" s="43">
        <f>'Score and Card Record'!D261</f>
        <v>0</v>
      </c>
    </row>
    <row r="433" spans="1:3">
      <c r="A433" s="34" t="str">
        <f>'Score and Card Record'!A669</f>
        <v>KAM Ka Yuen (88)</v>
      </c>
      <c r="B433" s="37" t="str">
        <f>'Score and Card Record'!C669</f>
        <v>Strong Team</v>
      </c>
      <c r="C433" s="43">
        <f>'Score and Card Record'!D669</f>
        <v>0</v>
      </c>
    </row>
    <row r="434" spans="1:3">
      <c r="A434" s="34" t="str">
        <f>'Score and Card Record'!A123</f>
        <v>KAM Wing-Choi, Jack (90)</v>
      </c>
      <c r="B434" s="37" t="str">
        <f>'Score and Card Record'!C123</f>
        <v>Boot Boot Friends 90/75</v>
      </c>
      <c r="C434" s="43">
        <f>'Score and Card Record'!D123</f>
        <v>0</v>
      </c>
    </row>
    <row r="435" spans="1:3">
      <c r="A435" s="34" t="str">
        <f>'Score and Card Record'!A374</f>
        <v>KAN Kwok Man (95)</v>
      </c>
      <c r="B435" s="37" t="str">
        <f>'Score and Card Record'!C374</f>
        <v>Galaxy WYK</v>
      </c>
      <c r="C435" s="43">
        <f>'Score and Card Record'!D374</f>
        <v>0</v>
      </c>
    </row>
    <row r="436" spans="1:3">
      <c r="A436" s="34" t="str">
        <f>'Score and Card Record'!A84</f>
        <v>KAO Tun Shan (81)</v>
      </c>
      <c r="B436" s="37" t="str">
        <f>'Score and Card Record'!C84</f>
        <v>Apache Eagle 81</v>
      </c>
      <c r="C436" s="43">
        <f>'Score and Card Record'!D84</f>
        <v>0</v>
      </c>
    </row>
    <row r="437" spans="1:3">
      <c r="A437" s="34" t="str">
        <f>'Score and Card Record'!A458</f>
        <v>KEI Ka Chun (07)</v>
      </c>
      <c r="B437" s="37" t="str">
        <f>'Score and Card Record'!C458</f>
        <v>JJJ</v>
      </c>
      <c r="C437" s="43">
        <f>'Score and Card Record'!D458</f>
        <v>0</v>
      </c>
    </row>
    <row r="438" spans="1:3">
      <c r="A438" s="34" t="str">
        <f>'Score and Card Record'!A289</f>
        <v>KEUNG Chi Chung (99)</v>
      </c>
      <c r="B438" s="37" t="str">
        <f>'Score and Card Record'!C289</f>
        <v>Europa 900</v>
      </c>
      <c r="C438" s="43">
        <f>'Score and Card Record'!D289</f>
        <v>0</v>
      </c>
    </row>
    <row r="439" spans="1:3">
      <c r="A439" s="34" t="str">
        <f>'Score and Card Record'!A841</f>
        <v>KEUNG Kit Fai (83)</v>
      </c>
      <c r="B439" s="37" t="str">
        <f>'Score and Card Record'!C841</f>
        <v>WYHK80's B Team</v>
      </c>
      <c r="C439" s="43">
        <f>'Score and Card Record'!D841</f>
        <v>0</v>
      </c>
    </row>
    <row r="440" spans="1:3">
      <c r="A440" s="34" t="str">
        <f>'Score and Card Record'!A613</f>
        <v>KI Chok Wing (05)</v>
      </c>
      <c r="B440" s="37" t="str">
        <f>'Score and Card Record'!C613</f>
        <v>Shooting Cannon</v>
      </c>
      <c r="C440" s="43">
        <f>'Score and Card Record'!D613</f>
        <v>0</v>
      </c>
    </row>
    <row r="441" spans="1:3">
      <c r="A441" s="34" t="str">
        <f>'Score and Card Record'!A922</f>
        <v>KO Chun Hung (84)</v>
      </c>
      <c r="B441" s="37" t="str">
        <f>'Score and Card Record'!C922</f>
        <v>WYK Class 84-85</v>
      </c>
      <c r="C441" s="43">
        <f>'Score and Card Record'!D922</f>
        <v>0</v>
      </c>
    </row>
    <row r="442" spans="1:3">
      <c r="A442" s="34" t="str">
        <f>'Score and Card Record'!A923</f>
        <v>KO Hay Ching, Brian (85)</v>
      </c>
      <c r="B442" s="37" t="str">
        <f>'Score and Card Record'!C923</f>
        <v>WYK Class 84-85</v>
      </c>
      <c r="C442" s="43">
        <f>'Score and Card Record'!D923</f>
        <v>0</v>
      </c>
    </row>
    <row r="443" spans="1:3">
      <c r="A443" s="34" t="str">
        <f>'Score and Card Record'!A150</f>
        <v>KO Kwong Chi (88)</v>
      </c>
      <c r="B443" s="37" t="str">
        <f>'Score and Card Record'!C150</f>
        <v>Da Da Dui</v>
      </c>
      <c r="C443" s="43">
        <f>'Score and Card Record'!D150</f>
        <v>0</v>
      </c>
    </row>
    <row r="444" spans="1:3">
      <c r="A444" s="34" t="str">
        <f>'Score and Card Record'!A175</f>
        <v>KO Kwong Chi (88)</v>
      </c>
      <c r="B444" s="37" t="str">
        <f>'Score and Card Record'!C175</f>
        <v>Da Dui</v>
      </c>
      <c r="C444" s="43">
        <f>'Score and Card Record'!D175</f>
        <v>0</v>
      </c>
    </row>
    <row r="445" spans="1:3">
      <c r="A445" s="34" t="str">
        <f>'Score and Card Record'!A16</f>
        <v>KO Man Chung (--)</v>
      </c>
      <c r="B445" s="37" t="str">
        <f>'Score and Card Record'!C16</f>
        <v>281 da Novac</v>
      </c>
      <c r="C445" s="43">
        <f>'Score and Card Record'!D16</f>
        <v>0</v>
      </c>
    </row>
    <row r="446" spans="1:3">
      <c r="A446" s="34" t="str">
        <f>'Score and Card Record'!A399</f>
        <v>KO Wing Fung (94)</v>
      </c>
      <c r="B446" s="37" t="str">
        <f>'Score and Card Record'!C399</f>
        <v>Happy Soccer Mania</v>
      </c>
      <c r="C446" s="43">
        <f>'Score and Card Record'!D399</f>
        <v>0</v>
      </c>
    </row>
    <row r="447" spans="1:3">
      <c r="A447" s="34" t="str">
        <f>'Score and Card Record'!A49</f>
        <v>KO Wing Hang, Derek George (90)</v>
      </c>
      <c r="B447" s="37" t="str">
        <f>'Score and Card Record'!C49</f>
        <v>75ers &amp; Youngsters</v>
      </c>
      <c r="C447" s="43">
        <f>'Score and Card Record'!D49</f>
        <v>0</v>
      </c>
    </row>
    <row r="448" spans="1:3">
      <c r="A448" s="34" t="str">
        <f>'Score and Card Record'!A517</f>
        <v>KONG Cheuk Wing (03)</v>
      </c>
      <c r="B448" s="37" t="str">
        <f>'Score and Card Record'!C517</f>
        <v>Mofos</v>
      </c>
      <c r="C448" s="43">
        <f>'Score and Card Record'!D517</f>
        <v>0</v>
      </c>
    </row>
    <row r="449" spans="1:3">
      <c r="A449" s="34" t="str">
        <f>'Score and Card Record'!A571</f>
        <v>KONG Ka Wai (07)</v>
      </c>
      <c r="B449" s="37" t="str">
        <f>'Score and Card Record'!C571</f>
        <v>Prince Edward</v>
      </c>
      <c r="C449" s="43">
        <f>'Score and Card Record'!D571</f>
        <v>0</v>
      </c>
    </row>
    <row r="450" spans="1:3">
      <c r="A450" s="34" t="str">
        <f>'Score and Card Record'!A290</f>
        <v>KOO Siu Hang, Paul (09)</v>
      </c>
      <c r="B450" s="37" t="str">
        <f>'Score and Card Record'!C290</f>
        <v>Europa 900</v>
      </c>
      <c r="C450" s="43">
        <f>'Score and Card Record'!D290</f>
        <v>0</v>
      </c>
    </row>
    <row r="451" spans="1:3">
      <c r="A451" s="34" t="str">
        <f>'Score and Card Record'!A291</f>
        <v>KOO Siu Wai, David (98)</v>
      </c>
      <c r="B451" s="37" t="str">
        <f>'Score and Card Record'!C291</f>
        <v>Europa 900</v>
      </c>
      <c r="C451" s="43">
        <f>'Score and Card Record'!D291</f>
        <v>0</v>
      </c>
    </row>
    <row r="452" spans="1:3">
      <c r="A452" s="34" t="str">
        <f>'Score and Card Record'!A400</f>
        <v>KU Yee Hong (94)</v>
      </c>
      <c r="B452" s="37" t="str">
        <f>'Score and Card Record'!C400</f>
        <v>Happy Soccer Mania</v>
      </c>
      <c r="C452" s="43">
        <f>'Score and Card Record'!D400</f>
        <v>0</v>
      </c>
    </row>
    <row r="453" spans="1:3">
      <c r="A453" s="34" t="str">
        <f>'Score and Card Record'!A697</f>
        <v>KUN Ting (02)</v>
      </c>
      <c r="B453" s="37" t="str">
        <f>'Score and Card Record'!C697</f>
        <v>Tai Choi Logistics</v>
      </c>
      <c r="C453" s="43">
        <f>'Score and Card Record'!D697</f>
        <v>0</v>
      </c>
    </row>
    <row r="454" spans="1:3">
      <c r="A454" s="34" t="str">
        <f>'Score and Card Record'!A754</f>
        <v>KUNG Hor Ming (00)</v>
      </c>
      <c r="B454" s="37" t="str">
        <f>'Score and Card Record'!C754</f>
        <v>WY2K</v>
      </c>
      <c r="C454" s="43">
        <f>'Score and Card Record'!D754</f>
        <v>0</v>
      </c>
    </row>
    <row r="455" spans="1:3">
      <c r="A455" s="34" t="str">
        <f>'Score and Card Record'!A227</f>
        <v>KUNG Wei, Jason (08)</v>
      </c>
      <c r="B455" s="37" t="str">
        <f>'Score and Card Record'!C227</f>
        <v>Drinking United</v>
      </c>
      <c r="C455" s="43">
        <f>'Score and Card Record'!D227</f>
        <v>0</v>
      </c>
    </row>
    <row r="456" spans="1:3">
      <c r="A456" s="34" t="str">
        <f>'Score and Card Record'!A698</f>
        <v>KWAN Kai Hang (05)</v>
      </c>
      <c r="B456" s="37" t="str">
        <f>'Score and Card Record'!C698</f>
        <v>Tai Choi Logistics</v>
      </c>
      <c r="C456" s="43">
        <f>'Score and Card Record'!D698</f>
        <v>0</v>
      </c>
    </row>
    <row r="457" spans="1:3">
      <c r="A457" s="34" t="str">
        <f>'Score and Card Record'!A636</f>
        <v>KWAN Kin Fai (86)</v>
      </c>
      <c r="B457" s="37" t="str">
        <f>'Score and Card Record'!C636</f>
        <v>SPANNERS</v>
      </c>
      <c r="C457" s="43">
        <f>'Score and Card Record'!D636</f>
        <v>0</v>
      </c>
    </row>
    <row r="458" spans="1:3">
      <c r="A458" s="34" t="str">
        <f>'Score and Card Record'!A958</f>
        <v>KWAN King Yee (02)</v>
      </c>
      <c r="B458" s="37" t="str">
        <f>'Score and Card Record'!C958</f>
        <v>Youth United</v>
      </c>
      <c r="C458" s="43">
        <f>'Score and Card Record'!D958</f>
        <v>0</v>
      </c>
    </row>
    <row r="459" spans="1:3">
      <c r="A459" s="34" t="str">
        <f>'Score and Card Record'!A348</f>
        <v>KWAN Man Keung (94)</v>
      </c>
      <c r="B459" s="37" t="str">
        <f>'Score and Card Record'!C348</f>
        <v>Friends</v>
      </c>
      <c r="C459" s="43">
        <f>'Score and Card Record'!D348</f>
        <v>0</v>
      </c>
    </row>
    <row r="460" spans="1:3">
      <c r="A460" s="34" t="str">
        <f>'Score and Card Record'!A518</f>
        <v>KWAN Pak Kei (96)</v>
      </c>
      <c r="B460" s="37" t="str">
        <f>'Score and Card Record'!C518</f>
        <v>Mofos</v>
      </c>
      <c r="C460" s="43">
        <f>'Score and Card Record'!D518</f>
        <v>0</v>
      </c>
    </row>
    <row r="461" spans="1:3">
      <c r="A461" s="34" t="str">
        <f>'Score and Card Record'!A815</f>
        <v>KWAN Ping Yiu, Martin (80)</v>
      </c>
      <c r="B461" s="37" t="str">
        <f>'Score and Card Record'!C815</f>
        <v>WYHK78-82 &amp; 85</v>
      </c>
      <c r="C461" s="43">
        <f>'Score and Card Record'!D815</f>
        <v>0</v>
      </c>
    </row>
    <row r="462" spans="1:3">
      <c r="A462" s="34" t="str">
        <f>'Score and Card Record'!A228</f>
        <v>KWAN Tai Fai, Matthew (08)</v>
      </c>
      <c r="B462" s="37" t="str">
        <f>'Score and Card Record'!C228</f>
        <v>Drinking United</v>
      </c>
      <c r="C462" s="43">
        <f>'Score and Card Record'!D228</f>
        <v>0</v>
      </c>
    </row>
    <row r="463" spans="1:3">
      <c r="A463" s="34" t="str">
        <f>'Score and Card Record'!A491</f>
        <v>KWAN Tai Hin, Jonathan (05)</v>
      </c>
      <c r="B463" s="37" t="str">
        <f>'Score and Card Record'!C491</f>
        <v>KKLM</v>
      </c>
      <c r="C463" s="43">
        <f>'Score and Card Record'!D491</f>
        <v>0</v>
      </c>
    </row>
    <row r="464" spans="1:3">
      <c r="A464" s="34" t="str">
        <f>'Score and Card Record'!A519</f>
        <v>KWAN Tse Chun (98)</v>
      </c>
      <c r="B464" s="37" t="str">
        <f>'Score and Card Record'!C519</f>
        <v>Mofos</v>
      </c>
      <c r="C464" s="43">
        <f>'Score and Card Record'!D519</f>
        <v>0</v>
      </c>
    </row>
    <row r="465" spans="1:3">
      <c r="A465" s="34" t="str">
        <f>'Score and Card Record'!A492</f>
        <v>KWAN Tze Chuen (05)</v>
      </c>
      <c r="B465" s="37" t="str">
        <f>'Score and Card Record'!C492</f>
        <v>KKLM</v>
      </c>
      <c r="C465" s="43">
        <f>'Score and Card Record'!D492</f>
        <v>0</v>
      </c>
    </row>
    <row r="466" spans="1:3">
      <c r="A466" s="34" t="str">
        <f>'Score and Card Record'!A670</f>
        <v>KWAN Wing Fai (89)</v>
      </c>
      <c r="B466" s="37" t="str">
        <f>'Score and Card Record'!C670</f>
        <v>Strong Team</v>
      </c>
      <c r="C466" s="43">
        <f>'Score and Card Record'!D670</f>
        <v>0</v>
      </c>
    </row>
    <row r="467" spans="1:3">
      <c r="A467" s="34" t="str">
        <f>'Score and Card Record'!A229</f>
        <v>KWAN, Herman (03)</v>
      </c>
      <c r="B467" s="37" t="str">
        <f>'Score and Card Record'!C229</f>
        <v>Drinking United</v>
      </c>
      <c r="C467" s="43">
        <f>'Score and Card Record'!D229</f>
        <v>0</v>
      </c>
    </row>
    <row r="468" spans="1:3">
      <c r="A468" s="34" t="str">
        <f>'Score and Card Record'!A780</f>
        <v>KWOK Ming Wai, Andrew (87)</v>
      </c>
      <c r="B468" s="37" t="str">
        <f>'Score and Card Record'!C780</f>
        <v>WYCHK 87</v>
      </c>
      <c r="C468" s="43">
        <f>'Score and Card Record'!D780</f>
        <v>0</v>
      </c>
    </row>
    <row r="469" spans="1:3">
      <c r="A469" s="34" t="str">
        <f>'Score and Card Record'!A292</f>
        <v>KWONG Ho Ming (99)</v>
      </c>
      <c r="B469" s="37" t="str">
        <f>'Score and Card Record'!C292</f>
        <v>Europa 900</v>
      </c>
      <c r="C469" s="43">
        <f>'Score and Card Record'!D292</f>
        <v>0</v>
      </c>
    </row>
    <row r="470" spans="1:3">
      <c r="A470" s="34" t="str">
        <f>'Score and Card Record'!A459</f>
        <v>KWONG Lap Hin (07)</v>
      </c>
      <c r="B470" s="37" t="str">
        <f>'Score and Card Record'!C459</f>
        <v>JJJ</v>
      </c>
      <c r="C470" s="43">
        <f>'Score and Card Record'!D459</f>
        <v>0</v>
      </c>
    </row>
    <row r="471" spans="1:3">
      <c r="A471" s="34" t="str">
        <f>'Score and Card Record'!A893</f>
        <v>LAI Chi Keng, Tony (92)</v>
      </c>
      <c r="B471" s="37" t="str">
        <f>'Score and Card Record'!C893</f>
        <v>WYK1992ers</v>
      </c>
      <c r="C471" s="43">
        <f>'Score and Card Record'!D893</f>
        <v>0</v>
      </c>
    </row>
    <row r="472" spans="1:3">
      <c r="A472" s="34" t="str">
        <f>'Score and Card Record'!A614</f>
        <v>LAI Chi Yeung (05)</v>
      </c>
      <c r="B472" s="37" t="str">
        <f>'Score and Card Record'!C614</f>
        <v>Shooting Cannon</v>
      </c>
      <c r="C472" s="43">
        <f>'Score and Card Record'!D614</f>
        <v>0</v>
      </c>
    </row>
    <row r="473" spans="1:3">
      <c r="A473" s="34" t="str">
        <f>'Score and Card Record'!A50</f>
        <v>LAI Justin York (08)</v>
      </c>
      <c r="B473" s="37" t="str">
        <f>'Score and Card Record'!C50</f>
        <v>75ers &amp; Youngsters</v>
      </c>
      <c r="C473" s="43">
        <f>'Score and Card Record'!D50</f>
        <v>0</v>
      </c>
    </row>
    <row r="474" spans="1:3">
      <c r="A474" s="34" t="str">
        <f>'Score and Card Record'!A592</f>
        <v>LAI Ka Fai, Donny (86)</v>
      </c>
      <c r="B474" s="37" t="str">
        <f>'Score and Card Record'!C592</f>
        <v>S&amp;P</v>
      </c>
      <c r="C474" s="43">
        <f>'Score and Card Record'!D592</f>
        <v>0</v>
      </c>
    </row>
    <row r="475" spans="1:3">
      <c r="A475" s="34" t="str">
        <f>'Score and Card Record'!A325</f>
        <v>LAI Ka Ho (04)</v>
      </c>
      <c r="B475" s="37" t="str">
        <f>'Score and Card Record'!C325</f>
        <v>FATX</v>
      </c>
      <c r="C475" s="43">
        <f>'Score and Card Record'!D325</f>
        <v>0</v>
      </c>
    </row>
    <row r="476" spans="1:3">
      <c r="A476" s="34" t="str">
        <f>'Score and Card Record'!A86</f>
        <v>LAI King Chee (81)</v>
      </c>
      <c r="B476" s="37" t="str">
        <f>'Score and Card Record'!C86</f>
        <v>Apache Eagle 81</v>
      </c>
      <c r="C476" s="43">
        <f>'Score and Card Record'!D86</f>
        <v>0</v>
      </c>
    </row>
    <row r="477" spans="1:3">
      <c r="A477" s="34" t="str">
        <f>'Score and Card Record'!A401</f>
        <v>LAI Kwok Leung (94)</v>
      </c>
      <c r="B477" s="37" t="str">
        <f>'Score and Card Record'!C401</f>
        <v>Happy Soccer Mania</v>
      </c>
      <c r="C477" s="43">
        <f>'Score and Card Record'!D401</f>
        <v>0</v>
      </c>
    </row>
    <row r="478" spans="1:3">
      <c r="A478" s="34" t="str">
        <f>'Score and Card Record'!A729</f>
        <v>LAI Wai Hoi (06)</v>
      </c>
      <c r="B478" s="37" t="str">
        <f>'Score and Card Record'!C729</f>
        <v>What Team Fun</v>
      </c>
      <c r="C478" s="43">
        <f>'Score and Card Record'!D729</f>
        <v>0</v>
      </c>
    </row>
    <row r="479" spans="1:3">
      <c r="A479" s="34" t="str">
        <f>'Score and Card Record'!A51</f>
        <v>LAI Wai Yeung, David (90)</v>
      </c>
      <c r="B479" s="37" t="str">
        <f>'Score and Card Record'!C51</f>
        <v>75ers &amp; Youngsters</v>
      </c>
      <c r="C479" s="43">
        <f>'Score and Card Record'!D51</f>
        <v>0</v>
      </c>
    </row>
    <row r="480" spans="1:3">
      <c r="A480" s="34" t="str">
        <f>'Score and Card Record'!A124</f>
        <v>LAI Wai-Yeung, David (90)</v>
      </c>
      <c r="B480" s="37" t="str">
        <f>'Score and Card Record'!C124</f>
        <v>Boot Boot Friends 90/75</v>
      </c>
      <c r="C480" s="43">
        <f>'Score and Card Record'!D124</f>
        <v>0</v>
      </c>
    </row>
    <row r="481" spans="1:3">
      <c r="A481" s="34" t="str">
        <f>'Score and Card Record'!A781</f>
        <v>LAI, Eric (87)</v>
      </c>
      <c r="B481" s="37" t="str">
        <f>'Score and Card Record'!C781</f>
        <v>WYCHK 87</v>
      </c>
      <c r="C481" s="43">
        <f>'Score and Card Record'!D781</f>
        <v>0</v>
      </c>
    </row>
    <row r="482" spans="1:3">
      <c r="A482" s="34" t="str">
        <f>'Score and Card Record'!A402</f>
        <v>LAM Cheung Wai (94)</v>
      </c>
      <c r="B482" s="37" t="str">
        <f>'Score and Card Record'!C402</f>
        <v>Happy Soccer Mania</v>
      </c>
      <c r="C482" s="43">
        <f>'Score and Card Record'!D402</f>
        <v>0</v>
      </c>
    </row>
    <row r="483" spans="1:3">
      <c r="A483" s="34" t="str">
        <f>'Score and Card Record'!A493</f>
        <v>LAM Chin Ting (09)</v>
      </c>
      <c r="B483" s="37" t="str">
        <f>'Score and Card Record'!C493</f>
        <v>KKLM</v>
      </c>
      <c r="C483" s="43">
        <f>'Score and Card Record'!D493</f>
        <v>0</v>
      </c>
    </row>
    <row r="484" spans="1:3">
      <c r="A484" s="34" t="str">
        <f>'Score and Card Record'!A866</f>
        <v>LAM Cho Ying, Terence Joe (78)</v>
      </c>
      <c r="B484" s="37" t="str">
        <f>'Score and Card Record'!C866</f>
        <v>WYK 77-80</v>
      </c>
      <c r="C484" s="43">
        <f>'Score and Card Record'!D866</f>
        <v>0</v>
      </c>
    </row>
    <row r="485" spans="1:3">
      <c r="A485" s="34" t="str">
        <f>'Score and Card Record'!A924</f>
        <v>LAM Chun Bong, Paul (85)</v>
      </c>
      <c r="B485" s="37" t="str">
        <f>'Score and Card Record'!C924</f>
        <v>WYK Class 84-85</v>
      </c>
      <c r="C485" s="43">
        <f>'Score and Card Record'!D924</f>
        <v>0</v>
      </c>
    </row>
    <row r="486" spans="1:3">
      <c r="A486" s="34" t="str">
        <f>'Score and Card Record'!A375</f>
        <v>LAM Chun Man, Joseph (95)</v>
      </c>
      <c r="B486" s="37" t="str">
        <f>'Score and Card Record'!C375</f>
        <v>Galaxy WYK</v>
      </c>
      <c r="C486" s="43">
        <f>'Score and Card Record'!D375</f>
        <v>0</v>
      </c>
    </row>
    <row r="487" spans="1:3">
      <c r="A487" s="34" t="str">
        <f>'Score and Card Record'!A230</f>
        <v>LAM Chun Yin, Jeffrey (08)</v>
      </c>
      <c r="B487" s="37" t="str">
        <f>'Score and Card Record'!C230</f>
        <v>Drinking United</v>
      </c>
      <c r="C487" s="43">
        <f>'Score and Card Record'!D230</f>
        <v>0</v>
      </c>
    </row>
    <row r="488" spans="1:3">
      <c r="A488" s="34" t="str">
        <f>'Score and Card Record'!A125</f>
        <v>LAM Hau-Chi, John (90)</v>
      </c>
      <c r="B488" s="37" t="str">
        <f>'Score and Card Record'!C125</f>
        <v>Boot Boot Friends 90/75</v>
      </c>
      <c r="C488" s="43">
        <f>'Score and Card Record'!D125</f>
        <v>0</v>
      </c>
    </row>
    <row r="489" spans="1:3">
      <c r="A489" s="34" t="str">
        <f>'Score and Card Record'!A403</f>
        <v>LAM Ho Yin (93)</v>
      </c>
      <c r="B489" s="37" t="str">
        <f>'Score and Card Record'!C403</f>
        <v>Happy Soccer Mania</v>
      </c>
      <c r="C489" s="43">
        <f>'Score and Card Record'!D403</f>
        <v>0</v>
      </c>
    </row>
    <row r="490" spans="1:3">
      <c r="A490" s="34" t="str">
        <f>'Score and Card Record'!A349</f>
        <v>LAM Jen Ho, Ernest (92)</v>
      </c>
      <c r="B490" s="37" t="str">
        <f>'Score and Card Record'!C349</f>
        <v>Friends</v>
      </c>
      <c r="C490" s="43">
        <f>'Score and Card Record'!D349</f>
        <v>0</v>
      </c>
    </row>
    <row r="491" spans="1:3">
      <c r="A491" s="34" t="str">
        <f>'Score and Card Record'!A593</f>
        <v>LAM Ka Chun, Wesley (--)</v>
      </c>
      <c r="B491" s="37" t="str">
        <f>'Score and Card Record'!C593</f>
        <v>S&amp;P</v>
      </c>
      <c r="C491" s="43">
        <f>'Score and Card Record'!D593</f>
        <v>0</v>
      </c>
    </row>
    <row r="492" spans="1:3">
      <c r="A492" s="34" t="str">
        <f>'Score and Card Record'!A572</f>
        <v>LAM Ka Shun (07)</v>
      </c>
      <c r="B492" s="37" t="str">
        <f>'Score and Card Record'!C572</f>
        <v>Prince Edward</v>
      </c>
      <c r="C492" s="43">
        <f>'Score and Card Record'!D572</f>
        <v>0</v>
      </c>
    </row>
    <row r="493" spans="1:3">
      <c r="A493" s="34" t="str">
        <f>'Score and Card Record'!A460</f>
        <v>LAM Kai Fung (07)</v>
      </c>
      <c r="B493" s="37" t="str">
        <f>'Score and Card Record'!C460</f>
        <v>JJJ</v>
      </c>
      <c r="C493" s="43">
        <f>'Score and Card Record'!D460</f>
        <v>0</v>
      </c>
    </row>
    <row r="494" spans="1:3">
      <c r="A494" s="34" t="str">
        <f>'Score and Card Record'!A376</f>
        <v>LAM Kin Man, Henry (95)</v>
      </c>
      <c r="B494" s="37" t="str">
        <f>'Score and Card Record'!C376</f>
        <v>Galaxy WYK</v>
      </c>
      <c r="C494" s="43">
        <f>'Score and Card Record'!D376</f>
        <v>0</v>
      </c>
    </row>
    <row r="495" spans="1:3">
      <c r="A495" s="34" t="str">
        <f>'Score and Card Record'!A151</f>
        <v>LAM Kong Chuen, Astrar (88)</v>
      </c>
      <c r="B495" s="37" t="str">
        <f>'Score and Card Record'!C151</f>
        <v>Da Da Dui</v>
      </c>
      <c r="C495" s="43">
        <f>'Score and Card Record'!D151</f>
        <v>0</v>
      </c>
    </row>
    <row r="496" spans="1:3">
      <c r="A496" s="34" t="str">
        <f>'Score and Card Record'!A176</f>
        <v>LAM Kong Chuen, Astrar (88)</v>
      </c>
      <c r="B496" s="37" t="str">
        <f>'Score and Card Record'!C176</f>
        <v>Da Dui</v>
      </c>
      <c r="C496" s="43">
        <f>'Score and Card Record'!D176</f>
        <v>0</v>
      </c>
    </row>
    <row r="497" spans="1:3">
      <c r="A497" s="34" t="str">
        <f>'Score and Card Record'!A699</f>
        <v>LAM Kwok Kin (02)</v>
      </c>
      <c r="B497" s="37" t="str">
        <f>'Score and Card Record'!C699</f>
        <v>Tai Choi Logistics</v>
      </c>
      <c r="C497" s="43">
        <f>'Score and Card Record'!D699</f>
        <v>0</v>
      </c>
    </row>
    <row r="498" spans="1:3">
      <c r="A498" s="34" t="str">
        <f>'Score and Card Record'!A700</f>
        <v>LAM Kwok Ming (--)</v>
      </c>
      <c r="B498" s="37" t="str">
        <f>'Score and Card Record'!C700</f>
        <v>Tai Choi Logistics</v>
      </c>
      <c r="C498" s="43">
        <f>'Score and Card Record'!D700</f>
        <v>0</v>
      </c>
    </row>
    <row r="499" spans="1:3">
      <c r="A499" s="34" t="str">
        <f>'Score and Card Record'!A52</f>
        <v>LAM Leung Chun (16)</v>
      </c>
      <c r="B499" s="37" t="str">
        <f>'Score and Card Record'!C52</f>
        <v>75ers &amp; Youngsters</v>
      </c>
      <c r="C499" s="43">
        <f>'Score and Card Record'!D52</f>
        <v>0</v>
      </c>
    </row>
    <row r="500" spans="1:3">
      <c r="A500" s="34" t="str">
        <f>'Score and Card Record'!A350</f>
        <v>LAM Man Leuk, Billy (93)</v>
      </c>
      <c r="B500" s="37" t="str">
        <f>'Score and Card Record'!C350</f>
        <v>Friends</v>
      </c>
      <c r="C500" s="43">
        <f>'Score and Card Record'!D350</f>
        <v>0</v>
      </c>
    </row>
    <row r="501" spans="1:3">
      <c r="A501" s="34" t="str">
        <f>'Score and Card Record'!A18</f>
        <v>LAM Pan (03)</v>
      </c>
      <c r="B501" s="37" t="str">
        <f>'Score and Card Record'!C18</f>
        <v>281 da Novac</v>
      </c>
      <c r="C501" s="43">
        <f>'Score and Card Record'!D18</f>
        <v>0</v>
      </c>
    </row>
    <row r="502" spans="1:3">
      <c r="A502" s="34" t="str">
        <f>'Score and Card Record'!A520</f>
        <v>LAM Wai Kei (96)</v>
      </c>
      <c r="B502" s="37" t="str">
        <f>'Score and Card Record'!C520</f>
        <v>Mofos</v>
      </c>
      <c r="C502" s="43">
        <f>'Score and Card Record'!D520</f>
        <v>0</v>
      </c>
    </row>
    <row r="503" spans="1:3">
      <c r="A503" s="34" t="str">
        <f>'Score and Card Record'!A925</f>
        <v>LAM Wing Keung, Barry (84)</v>
      </c>
      <c r="B503" s="37" t="str">
        <f>'Score and Card Record'!C925</f>
        <v>WYK Class 84-85</v>
      </c>
      <c r="C503" s="43">
        <f>'Score and Card Record'!D925</f>
        <v>0</v>
      </c>
    </row>
    <row r="504" spans="1:3">
      <c r="A504" s="34" t="str">
        <f>'Score and Card Record'!A126</f>
        <v>LAM Wing-Yan (75)</v>
      </c>
      <c r="B504" s="37" t="str">
        <f>'Score and Card Record'!C126</f>
        <v>Boot Boot Friends 90/75</v>
      </c>
      <c r="C504" s="43">
        <f>'Score and Card Record'!D126</f>
        <v>0</v>
      </c>
    </row>
    <row r="505" spans="1:3">
      <c r="A505" s="34" t="str">
        <f>'Score and Card Record'!A377</f>
        <v>LAM Yat Chuk (95)</v>
      </c>
      <c r="B505" s="37" t="str">
        <f>'Score and Card Record'!C377</f>
        <v>Galaxy WYK</v>
      </c>
      <c r="C505" s="43">
        <f>'Score and Card Record'!D377</f>
        <v>0</v>
      </c>
    </row>
    <row r="506" spans="1:3">
      <c r="A506" s="34" t="str">
        <f>'Score and Card Record'!A435</f>
        <v>LAM Yat Fung (00)</v>
      </c>
      <c r="B506" s="37" t="str">
        <f>'Score and Card Record'!C435</f>
        <v>How To Find You</v>
      </c>
      <c r="C506" s="43">
        <f>'Score and Card Record'!D435</f>
        <v>0</v>
      </c>
    </row>
    <row r="507" spans="1:3">
      <c r="A507" s="34" t="str">
        <f>'Score and Card Record'!A88</f>
        <v>LAM Yick Chung, Billy (81)</v>
      </c>
      <c r="B507" s="37" t="str">
        <f>'Score and Card Record'!C88</f>
        <v>Apache Eagle 81</v>
      </c>
      <c r="C507" s="43">
        <f>'Score and Card Record'!D88</f>
        <v>0</v>
      </c>
    </row>
    <row r="508" spans="1:3">
      <c r="A508" s="34" t="str">
        <f>'Score and Card Record'!A54</f>
        <v>LAU Chi Hang, Matthew (16)</v>
      </c>
      <c r="B508" s="37" t="str">
        <f>'Score and Card Record'!C54</f>
        <v>75ers &amp; Youngsters</v>
      </c>
      <c r="C508" s="43">
        <f>'Score and Card Record'!D54</f>
        <v>0</v>
      </c>
    </row>
    <row r="509" spans="1:3">
      <c r="A509" s="34" t="str">
        <f>'Score and Card Record'!A638</f>
        <v>LAU Chi Hang, Matthew (16)</v>
      </c>
      <c r="B509" s="37" t="str">
        <f>'Score and Card Record'!C638</f>
        <v>SPANNERS</v>
      </c>
      <c r="C509" s="43">
        <f>'Score and Card Record'!D638</f>
        <v>0</v>
      </c>
    </row>
    <row r="510" spans="1:3">
      <c r="A510" s="34" t="str">
        <f>'Score and Card Record'!A959</f>
        <v>LAU Chi Ho (02)</v>
      </c>
      <c r="B510" s="37" t="str">
        <f>'Score and Card Record'!C959</f>
        <v>Youth United</v>
      </c>
      <c r="C510" s="43">
        <f>'Score and Card Record'!D959</f>
        <v>0</v>
      </c>
    </row>
    <row r="511" spans="1:3">
      <c r="A511" s="34" t="str">
        <f>'Score and Card Record'!A730</f>
        <v>LAU Chi Kin (06)</v>
      </c>
      <c r="B511" s="37" t="str">
        <f>'Score and Card Record'!C730</f>
        <v>What Team Fun</v>
      </c>
      <c r="C511" s="43">
        <f>'Score and Card Record'!D730</f>
        <v>0</v>
      </c>
    </row>
    <row r="512" spans="1:3">
      <c r="A512" s="34" t="str">
        <f>'Score and Card Record'!A436</f>
        <v>LAU Chi Wai (01)</v>
      </c>
      <c r="B512" s="37" t="str">
        <f>'Score and Card Record'!C436</f>
        <v>How To Find You</v>
      </c>
      <c r="C512" s="43">
        <f>'Score and Card Record'!D436</f>
        <v>0</v>
      </c>
    </row>
    <row r="513" spans="1:3">
      <c r="A513" s="34" t="str">
        <f>'Score and Card Record'!A127</f>
        <v>LAU Chi-Keung, Albert (90)</v>
      </c>
      <c r="B513" s="37" t="str">
        <f>'Score and Card Record'!C127</f>
        <v>Boot Boot Friends 90/75</v>
      </c>
      <c r="C513" s="43">
        <f>'Score and Card Record'!D127</f>
        <v>0</v>
      </c>
    </row>
    <row r="514" spans="1:3">
      <c r="A514" s="34" t="str">
        <f>'Score and Card Record'!A782</f>
        <v>LAU Ching Hoi, Patrick (87)</v>
      </c>
      <c r="B514" s="37" t="str">
        <f>'Score and Card Record'!C782</f>
        <v>WYCHK 87</v>
      </c>
      <c r="C514" s="43">
        <f>'Score and Card Record'!D782</f>
        <v>0</v>
      </c>
    </row>
    <row r="515" spans="1:3">
      <c r="A515" s="34" t="str">
        <f>'Score and Card Record'!A926</f>
        <v>LAU Chun (85)</v>
      </c>
      <c r="B515" s="37" t="str">
        <f>'Score and Card Record'!C926</f>
        <v>WYK Class 84-85</v>
      </c>
      <c r="C515" s="43">
        <f>'Score and Card Record'!D926</f>
        <v>0</v>
      </c>
    </row>
    <row r="516" spans="1:3">
      <c r="A516" s="34" t="str">
        <f>'Score and Card Record'!A672</f>
        <v>LAU Chung, Billie (89)</v>
      </c>
      <c r="B516" s="37" t="str">
        <f>'Score and Card Record'!C672</f>
        <v>Strong Team</v>
      </c>
      <c r="C516" s="43">
        <f>'Score and Card Record'!D672</f>
        <v>0</v>
      </c>
    </row>
    <row r="517" spans="1:3">
      <c r="A517" s="34" t="str">
        <f>'Score and Card Record'!A293</f>
        <v>LAU Fu Man (99)</v>
      </c>
      <c r="B517" s="37" t="str">
        <f>'Score and Card Record'!C293</f>
        <v>Europa 900</v>
      </c>
      <c r="C517" s="43">
        <f>'Score and Card Record'!D293</f>
        <v>0</v>
      </c>
    </row>
    <row r="518" spans="1:3">
      <c r="A518" s="34" t="str">
        <f>'Score and Card Record'!A494</f>
        <v>LAU Ho Wa (05)</v>
      </c>
      <c r="B518" s="37" t="str">
        <f>'Score and Card Record'!C494</f>
        <v>KKLM</v>
      </c>
      <c r="C518" s="43">
        <f>'Score and Card Record'!D494</f>
        <v>0</v>
      </c>
    </row>
    <row r="519" spans="1:3">
      <c r="A519" s="34" t="str">
        <f>'Score and Card Record'!A573</f>
        <v>LAU Ho Yin (07)</v>
      </c>
      <c r="B519" s="37" t="str">
        <f>'Score and Card Record'!C573</f>
        <v>Prince Edward</v>
      </c>
      <c r="C519" s="43">
        <f>'Score and Card Record'!D573</f>
        <v>0</v>
      </c>
    </row>
    <row r="520" spans="1:3">
      <c r="A520" s="34" t="str">
        <f>'Score and Card Record'!A263</f>
        <v>LAU Ka Yiu (90)</v>
      </c>
      <c r="B520" s="37" t="str">
        <f>'Score and Card Record'!C263</f>
        <v>Eastern</v>
      </c>
      <c r="C520" s="43">
        <f>'Score and Card Record'!D263</f>
        <v>0</v>
      </c>
    </row>
    <row r="521" spans="1:3">
      <c r="A521" s="34" t="str">
        <f>'Score and Card Record'!A19</f>
        <v>LAU Kai Yee, Kenny (01)</v>
      </c>
      <c r="B521" s="37" t="str">
        <f>'Score and Card Record'!C19</f>
        <v>281 da Novac</v>
      </c>
      <c r="C521" s="43">
        <f>'Score and Card Record'!D19</f>
        <v>0</v>
      </c>
    </row>
    <row r="522" spans="1:3">
      <c r="A522" s="34" t="str">
        <f>'Score and Card Record'!A351</f>
        <v>LAU Kam Fai (92)</v>
      </c>
      <c r="B522" s="37" t="str">
        <f>'Score and Card Record'!C351</f>
        <v>Friends</v>
      </c>
      <c r="C522" s="43">
        <f>'Score and Card Record'!D351</f>
        <v>0</v>
      </c>
    </row>
    <row r="523" spans="1:3">
      <c r="A523" s="34" t="str">
        <f>'Score and Card Record'!A128</f>
        <v>LAU Ka-Yiu, Andrew (90)</v>
      </c>
      <c r="B523" s="37" t="str">
        <f>'Score and Card Record'!C128</f>
        <v>Boot Boot Friends 90/75</v>
      </c>
      <c r="C523" s="43">
        <f>'Score and Card Record'!D128</f>
        <v>0</v>
      </c>
    </row>
    <row r="524" spans="1:3">
      <c r="A524" s="34" t="str">
        <f>'Score and Card Record'!A843</f>
        <v>LAU Kin Hei (84)</v>
      </c>
      <c r="B524" s="37" t="str">
        <f>'Score and Card Record'!C843</f>
        <v>WYHK80's B Team</v>
      </c>
      <c r="C524" s="43">
        <f>'Score and Card Record'!D843</f>
        <v>0</v>
      </c>
    </row>
    <row r="525" spans="1:3">
      <c r="A525" s="34" t="str">
        <f>'Score and Card Record'!A352</f>
        <v>LAU Kit Hong (91)</v>
      </c>
      <c r="B525" s="37" t="str">
        <f>'Score and Card Record'!C352</f>
        <v>Friends</v>
      </c>
      <c r="C525" s="43">
        <f>'Score and Card Record'!D352</f>
        <v>0</v>
      </c>
    </row>
    <row r="526" spans="1:3">
      <c r="A526" s="34" t="str">
        <f>'Score and Card Record'!A927</f>
        <v>LAU Man Tung, Benjamin (84)</v>
      </c>
      <c r="B526" s="37" t="str">
        <f>'Score and Card Record'!C927</f>
        <v>WYK Class 84-85</v>
      </c>
      <c r="C526" s="43">
        <f>'Score and Card Record'!D927</f>
        <v>0</v>
      </c>
    </row>
    <row r="527" spans="1:3">
      <c r="A527" s="34" t="str">
        <f>'Score and Card Record'!A844</f>
        <v>LAU Ming Fai (86)</v>
      </c>
      <c r="B527" s="37" t="str">
        <f>'Score and Card Record'!C844</f>
        <v>WYHK80's B Team</v>
      </c>
      <c r="C527" s="43">
        <f>'Score and Card Record'!D844</f>
        <v>0</v>
      </c>
    </row>
    <row r="528" spans="1:3">
      <c r="A528" s="34" t="str">
        <f>'Score and Card Record'!A639</f>
        <v>LAU Ping Fai, Roger (86)</v>
      </c>
      <c r="B528" s="37" t="str">
        <f>'Score and Card Record'!C639</f>
        <v>SPANNERS</v>
      </c>
      <c r="C528" s="43">
        <f>'Score and Card Record'!D639</f>
        <v>0</v>
      </c>
    </row>
    <row r="529" spans="1:3">
      <c r="A529" s="34" t="str">
        <f>'Score and Card Record'!A594</f>
        <v>LAU Wai Keung, Martin (86)</v>
      </c>
      <c r="B529" s="37" t="str">
        <f>'Score and Card Record'!C594</f>
        <v>S&amp;P</v>
      </c>
      <c r="C529" s="43">
        <f>'Score and Card Record'!D594</f>
        <v>0</v>
      </c>
    </row>
    <row r="530" spans="1:3">
      <c r="A530" s="34" t="str">
        <f>'Score and Card Record'!A928</f>
        <v>LAU Ying Wai (84)</v>
      </c>
      <c r="B530" s="37" t="str">
        <f>'Score and Card Record'!C928</f>
        <v>WYK Class 84-85</v>
      </c>
      <c r="C530" s="43">
        <f>'Score and Card Record'!D928</f>
        <v>0</v>
      </c>
    </row>
    <row r="531" spans="1:3">
      <c r="A531" s="34" t="str">
        <f>'Score and Card Record'!A89</f>
        <v>LAU Yiu Cho (81)</v>
      </c>
      <c r="B531" s="37" t="str">
        <f>'Score and Card Record'!C89</f>
        <v>Apache Eagle 81</v>
      </c>
      <c r="C531" s="43">
        <f>'Score and Card Record'!D89</f>
        <v>0</v>
      </c>
    </row>
    <row r="532" spans="1:3">
      <c r="A532" s="34" t="str">
        <f>'Score and Card Record'!A129</f>
        <v>LAW Kwok-Ho, Kenward (90)</v>
      </c>
      <c r="B532" s="37" t="str">
        <f>'Score and Card Record'!C129</f>
        <v>Boot Boot Friends 90/75</v>
      </c>
      <c r="C532" s="43">
        <f>'Score and Card Record'!D129</f>
        <v>0</v>
      </c>
    </row>
    <row r="533" spans="1:3">
      <c r="A533" s="34" t="str">
        <f>'Score and Card Record'!A894</f>
        <v>LAW Tsan Yin (92)</v>
      </c>
      <c r="B533" s="37" t="str">
        <f>'Score and Card Record'!C894</f>
        <v>WYK1992ers</v>
      </c>
      <c r="C533" s="43">
        <f>'Score and Card Record'!D894</f>
        <v>0</v>
      </c>
    </row>
    <row r="534" spans="1:3">
      <c r="A534" s="34" t="str">
        <f>'Score and Card Record'!A55</f>
        <v>LAW Tsun Ming (16)</v>
      </c>
      <c r="B534" s="37" t="str">
        <f>'Score and Card Record'!C55</f>
        <v>75ers &amp; Youngsters</v>
      </c>
      <c r="C534" s="43">
        <f>'Score and Card Record'!D55</f>
        <v>0</v>
      </c>
    </row>
    <row r="535" spans="1:3">
      <c r="A535" s="34" t="str">
        <f>'Score and Card Record'!A640</f>
        <v>LAW Tsun Ming (16)</v>
      </c>
      <c r="B535" s="37" t="str">
        <f>'Score and Card Record'!C640</f>
        <v>SPANNERS</v>
      </c>
      <c r="C535" s="43">
        <f>'Score and Card Record'!D640</f>
        <v>0</v>
      </c>
    </row>
    <row r="536" spans="1:3">
      <c r="A536" s="34" t="str">
        <f>'Score and Card Record'!A378</f>
        <v>LAW, Chase (95)</v>
      </c>
      <c r="B536" s="37" t="str">
        <f>'Score and Card Record'!C378</f>
        <v>Galaxy WYK</v>
      </c>
      <c r="C536" s="43">
        <f>'Score and Card Record'!D378</f>
        <v>0</v>
      </c>
    </row>
    <row r="537" spans="1:3">
      <c r="A537" s="34" t="str">
        <f>'Score and Card Record'!A845</f>
        <v>LEE Chi Bun (84)</v>
      </c>
      <c r="B537" s="37" t="str">
        <f>'Score and Card Record'!C845</f>
        <v>WYHK80's B Team</v>
      </c>
      <c r="C537" s="43">
        <f>'Score and Card Record'!D845</f>
        <v>0</v>
      </c>
    </row>
    <row r="538" spans="1:3">
      <c r="A538" s="34" t="str">
        <f>'Score and Card Record'!A816</f>
        <v>LEE Chi Kit (81)</v>
      </c>
      <c r="B538" s="37" t="str">
        <f>'Score and Card Record'!C816</f>
        <v>WYHK78-82 &amp; 85</v>
      </c>
      <c r="C538" s="43">
        <f>'Score and Card Record'!D816</f>
        <v>0</v>
      </c>
    </row>
    <row r="539" spans="1:3">
      <c r="A539" s="34" t="str">
        <f>'Score and Card Record'!A755</f>
        <v>LEE Chun Kin (00)</v>
      </c>
      <c r="B539" s="37" t="str">
        <f>'Score and Card Record'!C755</f>
        <v>WY2K</v>
      </c>
      <c r="C539" s="43">
        <f>'Score and Card Record'!D755</f>
        <v>0</v>
      </c>
    </row>
    <row r="540" spans="1:3">
      <c r="A540" s="34" t="str">
        <f>'Score and Card Record'!A294</f>
        <v>LEE Chung Ming (98)</v>
      </c>
      <c r="B540" s="37" t="str">
        <f>'Score and Card Record'!C294</f>
        <v>Europa 900</v>
      </c>
      <c r="C540" s="43">
        <f>'Score and Card Record'!D294</f>
        <v>0</v>
      </c>
    </row>
    <row r="541" spans="1:3">
      <c r="A541" s="34" t="str">
        <f>'Score and Card Record'!A522</f>
        <v>LEE Fook Chuen (98)</v>
      </c>
      <c r="B541" s="37" t="str">
        <f>'Score and Card Record'!C522</f>
        <v>Mofos</v>
      </c>
      <c r="C541" s="43">
        <f>'Score and Card Record'!D522</f>
        <v>0</v>
      </c>
    </row>
    <row r="542" spans="1:3">
      <c r="A542" s="34" t="str">
        <f>'Score and Card Record'!A895</f>
        <v>LEE Ho Chuen, John (92)</v>
      </c>
      <c r="B542" s="37" t="str">
        <f>'Score and Card Record'!C895</f>
        <v>WYK1992ers</v>
      </c>
      <c r="C542" s="43">
        <f>'Score and Card Record'!D895</f>
        <v>0</v>
      </c>
    </row>
    <row r="543" spans="1:3">
      <c r="A543" s="34" t="str">
        <f>'Score and Card Record'!A379</f>
        <v>LEE Ka Fai, Frank (95)</v>
      </c>
      <c r="B543" s="37" t="str">
        <f>'Score and Card Record'!C379</f>
        <v>Galaxy WYK</v>
      </c>
      <c r="C543" s="43">
        <f>'Score and Card Record'!D379</f>
        <v>0</v>
      </c>
    </row>
    <row r="544" spans="1:3">
      <c r="A544" s="34" t="str">
        <f>'Score and Card Record'!A868</f>
        <v>LEE Kam Fai, Peter (79)</v>
      </c>
      <c r="B544" s="37" t="str">
        <f>'Score and Card Record'!C868</f>
        <v>WYK 77-80</v>
      </c>
      <c r="C544" s="43">
        <f>'Score and Card Record'!D868</f>
        <v>0</v>
      </c>
    </row>
    <row r="545" spans="1:3">
      <c r="A545" s="34" t="str">
        <f>'Score and Card Record'!A869</f>
        <v>LEE Kan Fat (78)</v>
      </c>
      <c r="B545" s="37" t="str">
        <f>'Score and Card Record'!C869</f>
        <v>WYK 77-80</v>
      </c>
      <c r="C545" s="43">
        <f>'Score and Card Record'!D869</f>
        <v>0</v>
      </c>
    </row>
    <row r="546" spans="1:3">
      <c r="A546" s="34" t="str">
        <f>'Score and Card Record'!A199</f>
        <v>LEE Kin Lik, Kenneth (03)</v>
      </c>
      <c r="B546" s="37" t="str">
        <f>'Score and Card Record'!C199</f>
        <v>Delay</v>
      </c>
      <c r="C546" s="43">
        <f>'Score and Card Record'!D199</f>
        <v>0</v>
      </c>
    </row>
    <row r="547" spans="1:3">
      <c r="A547" s="34" t="str">
        <f>'Score and Card Record'!A574</f>
        <v>LEE Kin San (07)</v>
      </c>
      <c r="B547" s="37" t="str">
        <f>'Score and Card Record'!C574</f>
        <v>Prince Edward</v>
      </c>
      <c r="C547" s="43">
        <f>'Score and Card Record'!D574</f>
        <v>0</v>
      </c>
    </row>
    <row r="548" spans="1:3">
      <c r="A548" s="34" t="str">
        <f>'Score and Card Record'!A896</f>
        <v>LEE Kin Wah, Terence (92)</v>
      </c>
      <c r="B548" s="37" t="str">
        <f>'Score and Card Record'!C896</f>
        <v>WYK1992ers</v>
      </c>
      <c r="C548" s="43">
        <f>'Score and Card Record'!D896</f>
        <v>0</v>
      </c>
    </row>
    <row r="549" spans="1:3">
      <c r="A549" s="34" t="str">
        <f>'Score and Card Record'!A673</f>
        <v>LEE Kin Wai (89)</v>
      </c>
      <c r="B549" s="37" t="str">
        <f>'Score and Card Record'!C673</f>
        <v>Strong Team</v>
      </c>
      <c r="C549" s="43">
        <f>'Score and Card Record'!D673</f>
        <v>0</v>
      </c>
    </row>
    <row r="550" spans="1:3">
      <c r="A550" s="34" t="str">
        <f>'Score and Card Record'!A783</f>
        <v>LEE Kwan Kit, Bernard (87)</v>
      </c>
      <c r="B550" s="37" t="str">
        <f>'Score and Card Record'!C783</f>
        <v>WYCHK 87</v>
      </c>
      <c r="C550" s="43">
        <f>'Score and Card Record'!D783</f>
        <v>0</v>
      </c>
    </row>
    <row r="551" spans="1:3">
      <c r="A551" s="34" t="str">
        <f>'Score and Card Record'!A846</f>
        <v>LEE Kwok Chuen (84)</v>
      </c>
      <c r="B551" s="37" t="str">
        <f>'Score and Card Record'!C846</f>
        <v>WYHK80's B Team</v>
      </c>
      <c r="C551" s="43">
        <f>'Score and Card Record'!D846</f>
        <v>0</v>
      </c>
    </row>
    <row r="552" spans="1:3">
      <c r="A552" s="34" t="str">
        <f>'Score and Card Record'!A232</f>
        <v>LEE Kwok Kin, Dominic (08)</v>
      </c>
      <c r="B552" s="37" t="str">
        <f>'Score and Card Record'!C232</f>
        <v>Drinking United</v>
      </c>
      <c r="C552" s="43">
        <f>'Score and Card Record'!D232</f>
        <v>0</v>
      </c>
    </row>
    <row r="553" spans="1:3">
      <c r="A553" s="34" t="str">
        <f>'Score and Card Record'!A380</f>
        <v>LEE Lap Wang (--)</v>
      </c>
      <c r="B553" s="37" t="str">
        <f>'Score and Card Record'!C380</f>
        <v>Galaxy WYK</v>
      </c>
      <c r="C553" s="43">
        <f>'Score and Card Record'!D380</f>
        <v>0</v>
      </c>
    </row>
    <row r="554" spans="1:3">
      <c r="A554" s="34" t="str">
        <f>'Score and Card Record'!A756</f>
        <v>LEE Man Chun (00)</v>
      </c>
      <c r="B554" s="37" t="str">
        <f>'Score and Card Record'!C756</f>
        <v>WY2K</v>
      </c>
      <c r="C554" s="43">
        <f>'Score and Card Record'!D756</f>
        <v>0</v>
      </c>
    </row>
    <row r="555" spans="1:3">
      <c r="A555" s="34" t="str">
        <f>'Score and Card Record'!A929</f>
        <v>LEE Man Wai, Barry (84)</v>
      </c>
      <c r="B555" s="37" t="str">
        <f>'Score and Card Record'!C929</f>
        <v>WYK Class 84-85</v>
      </c>
      <c r="C555" s="43">
        <f>'Score and Card Record'!D929</f>
        <v>0</v>
      </c>
    </row>
    <row r="556" spans="1:3">
      <c r="A556" s="34" t="str">
        <f>'Score and Card Record'!A817</f>
        <v>LEE Ming Lung, Cary (82)</v>
      </c>
      <c r="B556" s="37" t="str">
        <f>'Score and Card Record'!C817</f>
        <v>WYHK78-82 &amp; 85</v>
      </c>
      <c r="C556" s="43">
        <f>'Score and Card Record'!D817</f>
        <v>0</v>
      </c>
    </row>
    <row r="557" spans="1:3">
      <c r="A557" s="34" t="str">
        <f>'Score and Card Record'!A616</f>
        <v>LEE Pui Ming (--)</v>
      </c>
      <c r="B557" s="37" t="str">
        <f>'Score and Card Record'!C616</f>
        <v>Shooting Cannon</v>
      </c>
      <c r="C557" s="43">
        <f>'Score and Card Record'!D616</f>
        <v>0</v>
      </c>
    </row>
    <row r="558" spans="1:3">
      <c r="A558" s="34" t="str">
        <f>'Score and Card Record'!A674</f>
        <v>LEE Shuen Chung, Abraham (89)</v>
      </c>
      <c r="B558" s="37" t="str">
        <f>'Score and Card Record'!C674</f>
        <v>Strong Team</v>
      </c>
      <c r="C558" s="43">
        <f>'Score and Card Record'!D674</f>
        <v>0</v>
      </c>
    </row>
    <row r="559" spans="1:3">
      <c r="A559" s="34" t="str">
        <f>'Score and Card Record'!A90</f>
        <v>LEE Siu Lin (81)</v>
      </c>
      <c r="B559" s="37" t="str">
        <f>'Score and Card Record'!C90</f>
        <v>Apache Eagle 81</v>
      </c>
      <c r="C559" s="43">
        <f>'Score and Card Record'!D90</f>
        <v>0</v>
      </c>
    </row>
    <row r="560" spans="1:3">
      <c r="A560" s="34" t="str">
        <f>'Score and Card Record'!A178</f>
        <v>LEE Tamin, Desmond (88)</v>
      </c>
      <c r="B560" s="37" t="str">
        <f>'Score and Card Record'!C178</f>
        <v>Da Dui</v>
      </c>
      <c r="C560" s="43">
        <f>'Score and Card Record'!D178</f>
        <v>0</v>
      </c>
    </row>
    <row r="561" spans="1:3">
      <c r="A561" s="34" t="str">
        <f>'Score and Card Record'!A56</f>
        <v>LEE Tat Hong (75)</v>
      </c>
      <c r="B561" s="37" t="str">
        <f>'Score and Card Record'!C56</f>
        <v>75ers &amp; Youngsters</v>
      </c>
      <c r="C561" s="43">
        <f>'Score and Card Record'!D56</f>
        <v>0</v>
      </c>
    </row>
    <row r="562" spans="1:3">
      <c r="A562" s="34" t="str">
        <f>'Score and Card Record'!A731</f>
        <v>LEE Wai Hin (06)</v>
      </c>
      <c r="B562" s="37" t="str">
        <f>'Score and Card Record'!C731</f>
        <v>What Team Fun</v>
      </c>
      <c r="C562" s="43">
        <f>'Score and Card Record'!D731</f>
        <v>0</v>
      </c>
    </row>
    <row r="563" spans="1:3">
      <c r="A563" s="34" t="str">
        <f>'Score and Card Record'!A784</f>
        <v>LEE Wai Kiu, Andrew (87)</v>
      </c>
      <c r="B563" s="37" t="str">
        <f>'Score and Card Record'!C784</f>
        <v>WYCHK 87</v>
      </c>
      <c r="C563" s="43">
        <f>'Score and Card Record'!D784</f>
        <v>0</v>
      </c>
    </row>
    <row r="564" spans="1:3">
      <c r="A564" s="34" t="str">
        <f>'Score and Card Record'!A233</f>
        <v>LEE Wing Yin (03)</v>
      </c>
      <c r="B564" s="37" t="str">
        <f>'Score and Card Record'!C233</f>
        <v>Drinking United</v>
      </c>
      <c r="C564" s="43">
        <f>'Score and Card Record'!D233</f>
        <v>0</v>
      </c>
    </row>
    <row r="565" spans="1:3">
      <c r="A565" s="34" t="str">
        <f>'Score and Card Record'!A930</f>
        <v>LEE Yat Ping (84)</v>
      </c>
      <c r="B565" s="37" t="str">
        <f>'Score and Card Record'!C930</f>
        <v>WYK Class 84-85</v>
      </c>
      <c r="C565" s="43">
        <f>'Score and Card Record'!D930</f>
        <v>0</v>
      </c>
    </row>
    <row r="566" spans="1:3">
      <c r="A566" s="34" t="str">
        <f>'Score and Card Record'!A701</f>
        <v>LEE Yiu Man (02)</v>
      </c>
      <c r="B566" s="37" t="str">
        <f>'Score and Card Record'!C701</f>
        <v>Tai Choi Logistics</v>
      </c>
      <c r="C566" s="43">
        <f>'Score and Card Record'!D701</f>
        <v>0</v>
      </c>
    </row>
    <row r="567" spans="1:3">
      <c r="A567" s="34" t="str">
        <f>'Score and Card Record'!A785</f>
        <v>LEE Yuk Pan, Francis (87)</v>
      </c>
      <c r="B567" s="37" t="str">
        <f>'Score and Card Record'!C785</f>
        <v>WYCHK 87</v>
      </c>
      <c r="C567" s="43">
        <f>'Score and Card Record'!D785</f>
        <v>0</v>
      </c>
    </row>
    <row r="568" spans="1:3">
      <c r="A568" s="34" t="str">
        <f>'Score and Card Record'!A786</f>
        <v>LEE, James (87)</v>
      </c>
      <c r="B568" s="37" t="str">
        <f>'Score and Card Record'!C786</f>
        <v>WYCHK 87</v>
      </c>
      <c r="C568" s="43">
        <f>'Score and Card Record'!D786</f>
        <v>0</v>
      </c>
    </row>
    <row r="569" spans="1:3">
      <c r="A569" s="34" t="str">
        <f>'Score and Card Record'!A641</f>
        <v>LEIGH Zen Way, Eric (87)</v>
      </c>
      <c r="B569" s="37" t="str">
        <f>'Score and Card Record'!C641</f>
        <v>SPANNERS</v>
      </c>
      <c r="C569" s="43">
        <f>'Score and Card Record'!D641</f>
        <v>0</v>
      </c>
    </row>
    <row r="570" spans="1:3">
      <c r="A570" s="34" t="str">
        <f>'Score and Card Record'!A675</f>
        <v>LEUNG Bosco (18)</v>
      </c>
      <c r="B570" s="37" t="str">
        <f>'Score and Card Record'!C675</f>
        <v>Strong Team</v>
      </c>
      <c r="C570" s="43">
        <f>'Score and Card Record'!D675</f>
        <v>0</v>
      </c>
    </row>
    <row r="571" spans="1:3">
      <c r="A571" s="34" t="str">
        <f>'Score and Card Record'!A201</f>
        <v>LEUNG Chi Hang (99)</v>
      </c>
      <c r="B571" s="37" t="str">
        <f>'Score and Card Record'!C201</f>
        <v>Delay</v>
      </c>
      <c r="C571" s="43">
        <f>'Score and Card Record'!D201</f>
        <v>0</v>
      </c>
    </row>
    <row r="572" spans="1:3">
      <c r="A572" s="34" t="str">
        <f>'Score and Card Record'!A871</f>
        <v>LEUNG Chi Hang, Bertrand (79)</v>
      </c>
      <c r="B572" s="37" t="str">
        <f>'Score and Card Record'!C871</f>
        <v>WYK 77-80</v>
      </c>
      <c r="C572" s="43">
        <f>'Score and Card Record'!D871</f>
        <v>0</v>
      </c>
    </row>
    <row r="573" spans="1:3">
      <c r="A573" s="34" t="str">
        <f>'Score and Card Record'!A202</f>
        <v>LEUNG Chi Hong (00)</v>
      </c>
      <c r="B573" s="37" t="str">
        <f>'Score and Card Record'!C202</f>
        <v>Delay</v>
      </c>
      <c r="C573" s="43">
        <f>'Score and Card Record'!D202</f>
        <v>0</v>
      </c>
    </row>
    <row r="574" spans="1:3">
      <c r="A574" s="34" t="str">
        <f>'Score and Card Record'!A642</f>
        <v>LEUNG Chi Kai, George (89)</v>
      </c>
      <c r="B574" s="37" t="str">
        <f>'Score and Card Record'!C642</f>
        <v>SPANNERS</v>
      </c>
      <c r="C574" s="43">
        <f>'Score and Card Record'!D642</f>
        <v>0</v>
      </c>
    </row>
    <row r="575" spans="1:3">
      <c r="A575" s="34" t="str">
        <f>'Score and Card Record'!A381</f>
        <v>LEUNG Cho Po (95)</v>
      </c>
      <c r="B575" s="37" t="str">
        <f>'Score and Card Record'!C381</f>
        <v>Galaxy WYK</v>
      </c>
      <c r="C575" s="43">
        <f>'Score and Card Record'!D381</f>
        <v>0</v>
      </c>
    </row>
    <row r="576" spans="1:3">
      <c r="A576" s="34" t="str">
        <f>'Score and Card Record'!A438</f>
        <v>LEUNG Chun Wing (01)</v>
      </c>
      <c r="B576" s="37" t="str">
        <f>'Score and Card Record'!C438</f>
        <v>How To Find You</v>
      </c>
      <c r="C576" s="43">
        <f>'Score and Card Record'!D438</f>
        <v>0</v>
      </c>
    </row>
    <row r="577" spans="1:3">
      <c r="A577" s="34" t="str">
        <f>'Score and Card Record'!A523</f>
        <v>LEUNG Chun Wing, Caleb (96)</v>
      </c>
      <c r="B577" s="37" t="str">
        <f>'Score and Card Record'!C523</f>
        <v>Mofos</v>
      </c>
      <c r="C577" s="43">
        <f>'Score and Card Record'!D523</f>
        <v>0</v>
      </c>
    </row>
    <row r="578" spans="1:3">
      <c r="A578" s="34" t="str">
        <f>'Score and Card Record'!A676</f>
        <v>LEUNG Chung Pong, Bowen (88)</v>
      </c>
      <c r="B578" s="37" t="str">
        <f>'Score and Card Record'!C676</f>
        <v>Strong Team</v>
      </c>
      <c r="C578" s="43">
        <f>'Score and Card Record'!D676</f>
        <v>0</v>
      </c>
    </row>
    <row r="579" spans="1:3">
      <c r="A579" s="34" t="str">
        <f>'Score and Card Record'!A618</f>
        <v>LEUNG Hin Fung (05)</v>
      </c>
      <c r="B579" s="37" t="str">
        <f>'Score and Card Record'!C618</f>
        <v>Shooting Cannon</v>
      </c>
      <c r="C579" s="43">
        <f>'Score and Card Record'!D618</f>
        <v>0</v>
      </c>
    </row>
    <row r="580" spans="1:3">
      <c r="A580" s="34" t="str">
        <f>'Score and Card Record'!A961</f>
        <v>LEUNG Ho Kiu, Stephen (02)</v>
      </c>
      <c r="B580" s="37" t="str">
        <f>'Score and Card Record'!C961</f>
        <v>Youth United</v>
      </c>
      <c r="C580" s="43">
        <f>'Score and Card Record'!D961</f>
        <v>0</v>
      </c>
    </row>
    <row r="581" spans="1:3">
      <c r="A581" s="34" t="str">
        <f>'Score and Card Record'!A439</f>
        <v>LEUNG Ho San (01)</v>
      </c>
      <c r="B581" s="37" t="str">
        <f>'Score and Card Record'!C439</f>
        <v>How To Find You</v>
      </c>
      <c r="C581" s="43">
        <f>'Score and Card Record'!D439</f>
        <v>0</v>
      </c>
    </row>
    <row r="582" spans="1:3">
      <c r="A582" s="34" t="str">
        <f>'Score and Card Record'!A643</f>
        <v>LEUNG Hon Wai (87)</v>
      </c>
      <c r="B582" s="37" t="str">
        <f>'Score and Card Record'!C643</f>
        <v>SPANNERS</v>
      </c>
      <c r="C582" s="43">
        <f>'Score and Card Record'!D643</f>
        <v>0</v>
      </c>
    </row>
    <row r="583" spans="1:3">
      <c r="A583" s="34" t="str">
        <f>'Score and Card Record'!A524</f>
        <v>LEUNG Kin Pong (98)</v>
      </c>
      <c r="B583" s="37" t="str">
        <f>'Score and Card Record'!C524</f>
        <v>Mofos</v>
      </c>
      <c r="C583" s="43">
        <f>'Score and Card Record'!D524</f>
        <v>0</v>
      </c>
    </row>
    <row r="584" spans="1:3">
      <c r="A584" s="34" t="str">
        <f>'Score and Card Record'!A405</f>
        <v>LEUNG King Piu (93)</v>
      </c>
      <c r="B584" s="37" t="str">
        <f>'Score and Card Record'!C405</f>
        <v>Happy Soccer Mania</v>
      </c>
      <c r="C584" s="43">
        <f>'Score and Card Record'!D405</f>
        <v>0</v>
      </c>
    </row>
    <row r="585" spans="1:3">
      <c r="A585" s="34" t="str">
        <f>'Score and Card Record'!A91</f>
        <v>LEUNG Kwok Wai (81)</v>
      </c>
      <c r="B585" s="37" t="str">
        <f>'Score and Card Record'!C91</f>
        <v>Apache Eagle 81</v>
      </c>
      <c r="C585" s="43">
        <f>'Score and Card Record'!D91</f>
        <v>0</v>
      </c>
    </row>
    <row r="586" spans="1:3">
      <c r="A586" s="34" t="str">
        <f>'Score and Card Record'!A872</f>
        <v>LEUNG Man Chiu, Sonny (78)</v>
      </c>
      <c r="B586" s="37" t="str">
        <f>'Score and Card Record'!C872</f>
        <v>WYK 77-80</v>
      </c>
      <c r="C586" s="43">
        <f>'Score and Card Record'!D872</f>
        <v>0</v>
      </c>
    </row>
    <row r="587" spans="1:3">
      <c r="A587" s="34" t="str">
        <f>'Score and Card Record'!A732</f>
        <v>LEUNG Man Hin (06)</v>
      </c>
      <c r="B587" s="37" t="str">
        <f>'Score and Card Record'!C732</f>
        <v>What Team Fun</v>
      </c>
      <c r="C587" s="43">
        <f>'Score and Card Record'!D732</f>
        <v>0</v>
      </c>
    </row>
    <row r="588" spans="1:3">
      <c r="A588" s="34" t="str">
        <f>'Score and Card Record'!A92</f>
        <v>LEUNG Man Kwong (81)</v>
      </c>
      <c r="B588" s="37" t="str">
        <f>'Score and Card Record'!C92</f>
        <v>Apache Eagle 81</v>
      </c>
      <c r="C588" s="43">
        <f>'Score and Card Record'!D92</f>
        <v>0</v>
      </c>
    </row>
    <row r="589" spans="1:3">
      <c r="A589" s="34" t="str">
        <f>'Score and Card Record'!A203</f>
        <v>LEUNG Oi Lun (01)</v>
      </c>
      <c r="B589" s="37" t="str">
        <f>'Score and Card Record'!C203</f>
        <v>Delay</v>
      </c>
      <c r="C589" s="43">
        <f>'Score and Card Record'!D203</f>
        <v>0</v>
      </c>
    </row>
    <row r="590" spans="1:3">
      <c r="A590" s="34" t="str">
        <f>'Score and Card Record'!A546</f>
        <v>LEUNG Pak Hin, Dickson (08)</v>
      </c>
      <c r="B590" s="37" t="str">
        <f>'Score and Card Record'!C546</f>
        <v>New Star</v>
      </c>
      <c r="C590" s="43">
        <f>'Score and Card Record'!D546</f>
        <v>0</v>
      </c>
    </row>
    <row r="591" spans="1:3">
      <c r="A591" s="34" t="str">
        <f>'Score and Card Record'!A897</f>
        <v>LEUNG Pak Ho, Kevin (92)</v>
      </c>
      <c r="B591" s="37" t="str">
        <f>'Score and Card Record'!C897</f>
        <v>WYK1992ers</v>
      </c>
      <c r="C591" s="43">
        <f>'Score and Card Record'!D897</f>
        <v>0</v>
      </c>
    </row>
    <row r="592" spans="1:3">
      <c r="A592" s="34" t="str">
        <f>'Score and Card Record'!A440</f>
        <v>LEUNG Pak Ki (01)</v>
      </c>
      <c r="B592" s="37" t="str">
        <f>'Score and Card Record'!C440</f>
        <v>How To Find You</v>
      </c>
      <c r="C592" s="43">
        <f>'Score and Card Record'!D440</f>
        <v>0</v>
      </c>
    </row>
    <row r="593" spans="1:3">
      <c r="A593" s="34" t="str">
        <f>'Score and Card Record'!A931</f>
        <v>LEUNG Ping Nam (84)</v>
      </c>
      <c r="B593" s="37" t="str">
        <f>'Score and Card Record'!C931</f>
        <v>WYK Class 84-85</v>
      </c>
      <c r="C593" s="43">
        <f>'Score and Card Record'!D931</f>
        <v>0</v>
      </c>
    </row>
    <row r="594" spans="1:3">
      <c r="A594" s="34" t="str">
        <f>'Score and Card Record'!A462</f>
        <v>LEUNG Shu Ching (07)</v>
      </c>
      <c r="B594" s="37" t="str">
        <f>'Score and Card Record'!C462</f>
        <v>JJJ</v>
      </c>
      <c r="C594" s="43">
        <f>'Score and Card Record'!D462</f>
        <v>0</v>
      </c>
    </row>
    <row r="595" spans="1:3">
      <c r="A595" s="34" t="str">
        <f>'Score and Card Record'!A818</f>
        <v>LEUNG Siu Wai (85)</v>
      </c>
      <c r="B595" s="37" t="str">
        <f>'Score and Card Record'!C818</f>
        <v>WYHK78-82 &amp; 85</v>
      </c>
      <c r="C595" s="43">
        <f>'Score and Card Record'!D818</f>
        <v>0</v>
      </c>
    </row>
    <row r="596" spans="1:3">
      <c r="A596" s="34" t="str">
        <f>'Score and Card Record'!A932</f>
        <v>LEUNG Tim Yuen (85)</v>
      </c>
      <c r="B596" s="37" t="str">
        <f>'Score and Card Record'!C932</f>
        <v>WYK Class 84-85</v>
      </c>
      <c r="C596" s="43">
        <f>'Score and Card Record'!D932</f>
        <v>0</v>
      </c>
    </row>
    <row r="597" spans="1:3">
      <c r="A597" s="34" t="str">
        <f>'Score and Card Record'!A933</f>
        <v>LEUNG Ting Shing (84)</v>
      </c>
      <c r="B597" s="37" t="str">
        <f>'Score and Card Record'!C933</f>
        <v>WYK Class 84-85</v>
      </c>
      <c r="C597" s="43">
        <f>'Score and Card Record'!D933</f>
        <v>0</v>
      </c>
    </row>
    <row r="598" spans="1:3">
      <c r="A598" s="34" t="str">
        <f>'Score and Card Record'!A547</f>
        <v>LEUNG Tsz Him, Oscar (11)</v>
      </c>
      <c r="B598" s="37" t="str">
        <f>'Score and Card Record'!C547</f>
        <v>New Star</v>
      </c>
      <c r="C598" s="43">
        <f>'Score and Card Record'!D547</f>
        <v>0</v>
      </c>
    </row>
    <row r="599" spans="1:3">
      <c r="A599" s="34" t="str">
        <f>'Score and Card Record'!A295</f>
        <v>LEUNG Tsz King (--)</v>
      </c>
      <c r="B599" s="37" t="str">
        <f>'Score and Card Record'!C295</f>
        <v>Europa 900</v>
      </c>
      <c r="C599" s="43">
        <f>'Score and Card Record'!D295</f>
        <v>0</v>
      </c>
    </row>
    <row r="600" spans="1:3">
      <c r="A600" s="34" t="str">
        <f>'Score and Card Record'!A20</f>
        <v>LEUNG Tsz Pan (03)</v>
      </c>
      <c r="B600" s="37" t="str">
        <f>'Score and Card Record'!C20</f>
        <v>281 da Novac</v>
      </c>
      <c r="C600" s="43">
        <f>'Score and Card Record'!D20</f>
        <v>0</v>
      </c>
    </row>
    <row r="601" spans="1:3">
      <c r="A601" s="34" t="str">
        <f>'Score and Card Record'!A575</f>
        <v>LEUNG Wai Ki (07)</v>
      </c>
      <c r="B601" s="37" t="str">
        <f>'Score and Card Record'!C575</f>
        <v>Prince Edward</v>
      </c>
      <c r="C601" s="43">
        <f>'Score and Card Record'!D575</f>
        <v>0</v>
      </c>
    </row>
    <row r="602" spans="1:3">
      <c r="A602" s="34" t="str">
        <f>'Score and Card Record'!A264</f>
        <v>LEUNG Wing Kit (96)</v>
      </c>
      <c r="B602" s="37" t="str">
        <f>'Score and Card Record'!C264</f>
        <v>Eastern</v>
      </c>
      <c r="C602" s="43">
        <f>'Score and Card Record'!D264</f>
        <v>0</v>
      </c>
    </row>
    <row r="603" spans="1:3">
      <c r="A603" s="34" t="str">
        <f>'Score and Card Record'!A265</f>
        <v>LEUNG Yiu Hong (96)</v>
      </c>
      <c r="B603" s="37" t="str">
        <f>'Score and Card Record'!C265</f>
        <v>Eastern</v>
      </c>
      <c r="C603" s="43">
        <f>'Score and Card Record'!D265</f>
        <v>0</v>
      </c>
    </row>
    <row r="604" spans="1:3">
      <c r="A604" s="34" t="str">
        <f>'Score and Card Record'!A819</f>
        <v>LEUNG Yun Shing (82)</v>
      </c>
      <c r="B604" s="37" t="str">
        <f>'Score and Card Record'!C819</f>
        <v>WYHK78-82 &amp; 85</v>
      </c>
      <c r="C604" s="43">
        <f>'Score and Card Record'!D819</f>
        <v>0</v>
      </c>
    </row>
    <row r="605" spans="1:3">
      <c r="A605" s="34" t="str">
        <f>'Score and Card Record'!A788</f>
        <v>LEUNG, Nicholas (16+)</v>
      </c>
      <c r="B605" s="37" t="str">
        <f>'Score and Card Record'!C788</f>
        <v>WYCHK 87</v>
      </c>
      <c r="C605" s="43">
        <f>'Score and Card Record'!D788</f>
        <v>0</v>
      </c>
    </row>
    <row r="606" spans="1:3">
      <c r="A606" s="34" t="str">
        <f>'Score and Card Record'!A441</f>
        <v>LI Andrew Vincent (01)</v>
      </c>
      <c r="B606" s="37" t="str">
        <f>'Score and Card Record'!C441</f>
        <v>How To Find You</v>
      </c>
      <c r="C606" s="43">
        <f>'Score and Card Record'!D441</f>
        <v>0</v>
      </c>
    </row>
    <row r="607" spans="1:3">
      <c r="A607" s="34" t="str">
        <f>'Score and Card Record'!A382</f>
        <v>LI Cheuk Chun, Kenneth (95)</v>
      </c>
      <c r="B607" s="37" t="str">
        <f>'Score and Card Record'!C382</f>
        <v>Galaxy WYK</v>
      </c>
      <c r="C607" s="43">
        <f>'Score and Card Record'!D382</f>
        <v>0</v>
      </c>
    </row>
    <row r="608" spans="1:3">
      <c r="A608" s="34" t="str">
        <f>'Score and Card Record'!A758</f>
        <v>LI Ho Chun (02)</v>
      </c>
      <c r="B608" s="37" t="str">
        <f>'Score and Card Record'!C758</f>
        <v>WY2K</v>
      </c>
      <c r="C608" s="43">
        <f>'Score and Card Record'!D758</f>
        <v>0</v>
      </c>
    </row>
    <row r="609" spans="1:3">
      <c r="A609" s="34" t="str">
        <f>'Score and Card Record'!A406</f>
        <v>LI Ho Ming (94)</v>
      </c>
      <c r="B609" s="37" t="str">
        <f>'Score and Card Record'!C406</f>
        <v>Happy Soccer Mania</v>
      </c>
      <c r="C609" s="43">
        <f>'Score and Card Record'!D406</f>
        <v>0</v>
      </c>
    </row>
    <row r="610" spans="1:3">
      <c r="A610" s="34" t="str">
        <f>'Score and Card Record'!A702</f>
        <v>LI Ho Ming, Peter (02)</v>
      </c>
      <c r="B610" s="37" t="str">
        <f>'Score and Card Record'!C702</f>
        <v>Tai Choi Logistics</v>
      </c>
      <c r="C610" s="43">
        <f>'Score and Card Record'!D702</f>
        <v>0</v>
      </c>
    </row>
    <row r="611" spans="1:3">
      <c r="A611" s="34" t="str">
        <f>'Score and Card Record'!A297</f>
        <v>LI Ho Yan, Ignatius (99)</v>
      </c>
      <c r="B611" s="37" t="str">
        <f>'Score and Card Record'!C297</f>
        <v>Europa 900</v>
      </c>
      <c r="C611" s="43">
        <f>'Score and Card Record'!D297</f>
        <v>0</v>
      </c>
    </row>
    <row r="612" spans="1:3">
      <c r="A612" s="34" t="str">
        <f>'Score and Card Record'!A789</f>
        <v>LI Hung Sun, Terry (87)</v>
      </c>
      <c r="B612" s="37" t="str">
        <f>'Score and Card Record'!C789</f>
        <v>WYCHK 87</v>
      </c>
      <c r="C612" s="43">
        <f>'Score and Card Record'!D789</f>
        <v>0</v>
      </c>
    </row>
    <row r="613" spans="1:3">
      <c r="A613" s="34" t="str">
        <f>'Score and Card Record'!A266</f>
        <v>LI Ka Fai (96)</v>
      </c>
      <c r="B613" s="37" t="str">
        <f>'Score and Card Record'!C266</f>
        <v>Eastern</v>
      </c>
      <c r="C613" s="43">
        <f>'Score and Card Record'!D266</f>
        <v>0</v>
      </c>
    </row>
    <row r="614" spans="1:3">
      <c r="A614" s="34" t="str">
        <f>'Score and Card Record'!A733</f>
        <v>LI Ka Lun (06)</v>
      </c>
      <c r="B614" s="37" t="str">
        <f>'Score and Card Record'!C733</f>
        <v>What Team Fun</v>
      </c>
      <c r="C614" s="43">
        <f>'Score and Card Record'!D733</f>
        <v>0</v>
      </c>
    </row>
    <row r="615" spans="1:3">
      <c r="A615" s="34" t="str">
        <f>'Score and Card Record'!A962</f>
        <v>LI Kin Lun (02)</v>
      </c>
      <c r="B615" s="37" t="str">
        <f>'Score and Card Record'!C962</f>
        <v>Youth United</v>
      </c>
      <c r="C615" s="43">
        <f>'Score and Card Record'!D962</f>
        <v>0</v>
      </c>
    </row>
    <row r="616" spans="1:3">
      <c r="A616" s="34" t="str">
        <f>'Score and Card Record'!A525</f>
        <v>LI King Tak, Philip (96)</v>
      </c>
      <c r="B616" s="37" t="str">
        <f>'Score and Card Record'!C525</f>
        <v>Mofos</v>
      </c>
      <c r="C616" s="43">
        <f>'Score and Card Record'!D525</f>
        <v>0</v>
      </c>
    </row>
    <row r="617" spans="1:3">
      <c r="A617" s="34" t="str">
        <f>'Score and Card Record'!A267</f>
        <v>LI Peter (--)</v>
      </c>
      <c r="B617" s="37" t="str">
        <f>'Score and Card Record'!C267</f>
        <v>Eastern</v>
      </c>
      <c r="C617" s="43">
        <f>'Score and Card Record'!D267</f>
        <v>0</v>
      </c>
    </row>
    <row r="618" spans="1:3">
      <c r="A618" s="34" t="str">
        <f>'Score and Card Record'!A734</f>
        <v>LI Wan Lung (06)</v>
      </c>
      <c r="B618" s="37" t="str">
        <f>'Score and Card Record'!C734</f>
        <v>What Team Fun</v>
      </c>
      <c r="C618" s="43">
        <f>'Score and Card Record'!D734</f>
        <v>0</v>
      </c>
    </row>
    <row r="619" spans="1:3">
      <c r="A619" s="34" t="str">
        <f>'Score and Card Record'!A703</f>
        <v>LI Yin Chiu (--)</v>
      </c>
      <c r="B619" s="37" t="str">
        <f>'Score and Card Record'!C703</f>
        <v>Tai Choi Logistics</v>
      </c>
      <c r="C619" s="43">
        <f>'Score and Card Record'!D703</f>
        <v>0</v>
      </c>
    </row>
    <row r="620" spans="1:3">
      <c r="A620" s="34" t="str">
        <f>'Score and Card Record'!A704</f>
        <v>LI Yui Fai (02)</v>
      </c>
      <c r="B620" s="37" t="str">
        <f>'Score and Card Record'!C704</f>
        <v>Tai Choi Logistics</v>
      </c>
      <c r="C620" s="43">
        <f>'Score and Card Record'!D704</f>
        <v>0</v>
      </c>
    </row>
    <row r="621" spans="1:3">
      <c r="A621" s="34" t="str">
        <f>'Score and Card Record'!A463</f>
        <v>LI Yuk Sing (07)</v>
      </c>
      <c r="B621" s="37" t="str">
        <f>'Score and Card Record'!C463</f>
        <v>JJJ</v>
      </c>
      <c r="C621" s="43">
        <f>'Score and Card Record'!D463</f>
        <v>0</v>
      </c>
    </row>
    <row r="622" spans="1:3">
      <c r="A622" s="34" t="str">
        <f>'Score and Card Record'!A155</f>
        <v>LIANG Yiu Keung, Michael (88)</v>
      </c>
      <c r="B622" s="37" t="str">
        <f>'Score and Card Record'!C155</f>
        <v>Da Da Dui</v>
      </c>
      <c r="C622" s="43">
        <f>'Score and Card Record'!D155</f>
        <v>0</v>
      </c>
    </row>
    <row r="623" spans="1:3">
      <c r="A623" s="34" t="str">
        <f>'Score and Card Record'!A576</f>
        <v>LING Pok Man (07)</v>
      </c>
      <c r="B623" s="37" t="str">
        <f>'Score and Card Record'!C576</f>
        <v>Prince Edward</v>
      </c>
      <c r="C623" s="43">
        <f>'Score and Card Record'!D576</f>
        <v>0</v>
      </c>
    </row>
    <row r="624" spans="1:3">
      <c r="A624" s="34" t="str">
        <f>'Score and Card Record'!A964</f>
        <v>LIU Chuen Yin (02)</v>
      </c>
      <c r="B624" s="37" t="str">
        <f>'Score and Card Record'!C964</f>
        <v>Youth United</v>
      </c>
      <c r="C624" s="43">
        <f>'Score and Card Record'!D964</f>
        <v>0</v>
      </c>
    </row>
    <row r="625" spans="1:3">
      <c r="A625" s="34" t="str">
        <f>'Score and Card Record'!A596</f>
        <v>LIU Ho Kwong (--)</v>
      </c>
      <c r="B625" s="37" t="str">
        <f>'Score and Card Record'!C596</f>
        <v>S&amp;P</v>
      </c>
      <c r="C625" s="43">
        <f>'Score and Card Record'!D596</f>
        <v>0</v>
      </c>
    </row>
    <row r="626" spans="1:3">
      <c r="A626" s="34" t="str">
        <f>'Score and Card Record'!A597</f>
        <v>LIU Kwok Kwong (86)</v>
      </c>
      <c r="B626" s="37" t="str">
        <f>'Score and Card Record'!C597</f>
        <v>S&amp;P</v>
      </c>
      <c r="C626" s="43">
        <f>'Score and Card Record'!D597</f>
        <v>0</v>
      </c>
    </row>
    <row r="627" spans="1:3">
      <c r="A627" s="34" t="str">
        <f>'Score and Card Record'!A58</f>
        <v>LIU Kwok Leung (10)</v>
      </c>
      <c r="B627" s="37" t="str">
        <f>'Score and Card Record'!C58</f>
        <v>75ers &amp; Youngsters</v>
      </c>
      <c r="C627" s="43">
        <f>'Score and Card Record'!D58</f>
        <v>0</v>
      </c>
    </row>
    <row r="628" spans="1:3">
      <c r="A628" s="34" t="str">
        <f>'Score and Card Record'!A59</f>
        <v>LIU Man Shan (75)</v>
      </c>
      <c r="B628" s="37" t="str">
        <f>'Score and Card Record'!C59</f>
        <v>75ers &amp; Youngsters</v>
      </c>
      <c r="C628" s="43">
        <f>'Score and Card Record'!D59</f>
        <v>0</v>
      </c>
    </row>
    <row r="629" spans="1:3">
      <c r="A629" s="34" t="str">
        <f>'Score and Card Record'!A130</f>
        <v>LIU Man-Shan, Louis (75)</v>
      </c>
      <c r="B629" s="37" t="str">
        <f>'Score and Card Record'!C130</f>
        <v>Boot Boot Friends 90/75</v>
      </c>
      <c r="C629" s="43">
        <f>'Score and Card Record'!D130</f>
        <v>0</v>
      </c>
    </row>
    <row r="630" spans="1:3">
      <c r="A630" s="34" t="str">
        <f>'Score and Card Record'!A965</f>
        <v>LIU Pui Yin (01)</v>
      </c>
      <c r="B630" s="37" t="str">
        <f>'Score and Card Record'!C965</f>
        <v>Youth United</v>
      </c>
      <c r="C630" s="43">
        <f>'Score and Card Record'!D965</f>
        <v>0</v>
      </c>
    </row>
    <row r="631" spans="1:3">
      <c r="A631" s="34" t="str">
        <f>'Score and Card Record'!A677</f>
        <v>LIU Wai Cheong, Ricky (88)</v>
      </c>
      <c r="B631" s="37" t="str">
        <f>'Score and Card Record'!C677</f>
        <v>Strong Team</v>
      </c>
      <c r="C631" s="43">
        <f>'Score and Card Record'!D677</f>
        <v>0</v>
      </c>
    </row>
    <row r="632" spans="1:3">
      <c r="A632" s="34" t="str">
        <f>'Score and Card Record'!A873</f>
        <v>LIU Wing Chee (82)</v>
      </c>
      <c r="B632" s="37" t="str">
        <f>'Score and Card Record'!C873</f>
        <v>WYK 77-80</v>
      </c>
      <c r="C632" s="43">
        <f>'Score and Card Record'!D873</f>
        <v>0</v>
      </c>
    </row>
    <row r="633" spans="1:3">
      <c r="A633" s="34" t="str">
        <f>'Score and Card Record'!A790</f>
        <v>LIU Yat Ling, Francis (87)</v>
      </c>
      <c r="B633" s="37" t="str">
        <f>'Score and Card Record'!C790</f>
        <v>WYCHK 87</v>
      </c>
      <c r="C633" s="43">
        <f>'Score and Card Record'!D790</f>
        <v>0</v>
      </c>
    </row>
    <row r="634" spans="1:3">
      <c r="A634" s="34" t="str">
        <f>'Score and Card Record'!A156</f>
        <v>LO Chak Fai (87)</v>
      </c>
      <c r="B634" s="37" t="str">
        <f>'Score and Card Record'!C156</f>
        <v>Da Da Dui</v>
      </c>
      <c r="C634" s="43">
        <f>'Score and Card Record'!D156</f>
        <v>0</v>
      </c>
    </row>
    <row r="635" spans="1:3">
      <c r="A635" s="34" t="str">
        <f>'Score and Card Record'!A619</f>
        <v>LO Chun Ming (05)</v>
      </c>
      <c r="B635" s="37" t="str">
        <f>'Score and Card Record'!C619</f>
        <v>Shooting Cannon</v>
      </c>
      <c r="C635" s="43">
        <f>'Score and Card Record'!D619</f>
        <v>0</v>
      </c>
    </row>
    <row r="636" spans="1:3">
      <c r="A636" s="34" t="str">
        <f>'Score and Card Record'!A298</f>
        <v>LO Chun Yip (99)</v>
      </c>
      <c r="B636" s="37" t="str">
        <f>'Score and Card Record'!C298</f>
        <v>Europa 900</v>
      </c>
      <c r="C636" s="43">
        <f>'Score and Card Record'!D298</f>
        <v>0</v>
      </c>
    </row>
    <row r="637" spans="1:3">
      <c r="A637" s="34" t="str">
        <f>'Score and Card Record'!A898</f>
        <v>LO Ka Wing, Danny (92)</v>
      </c>
      <c r="B637" s="37" t="str">
        <f>'Score and Card Record'!C898</f>
        <v>WYK1992ers</v>
      </c>
      <c r="C637" s="43">
        <f>'Score and Card Record'!D898</f>
        <v>0</v>
      </c>
    </row>
    <row r="638" spans="1:3">
      <c r="A638" s="34" t="str">
        <f>'Score and Card Record'!A678</f>
        <v>LO Ka Yiu, Felix (89)</v>
      </c>
      <c r="B638" s="37" t="str">
        <f>'Score and Card Record'!C678</f>
        <v>Strong Team</v>
      </c>
      <c r="C638" s="43">
        <f>'Score and Card Record'!D678</f>
        <v>0</v>
      </c>
    </row>
    <row r="639" spans="1:3">
      <c r="A639" s="34" t="str">
        <f>'Score and Card Record'!A679</f>
        <v>LO Kin (89)</v>
      </c>
      <c r="B639" s="37" t="str">
        <f>'Score and Card Record'!C679</f>
        <v>Strong Team</v>
      </c>
      <c r="C639" s="43">
        <f>'Score and Card Record'!D679</f>
        <v>0</v>
      </c>
    </row>
    <row r="640" spans="1:3">
      <c r="A640" s="34" t="str">
        <f>'Score and Card Record'!A21</f>
        <v>LO Kin Pong (03)</v>
      </c>
      <c r="B640" s="37" t="str">
        <f>'Score and Card Record'!C21</f>
        <v>281 da Novac</v>
      </c>
      <c r="C640" s="43">
        <f>'Score and Card Record'!D21</f>
        <v>0</v>
      </c>
    </row>
    <row r="641" spans="1:3">
      <c r="A641" s="34" t="str">
        <f>'Score and Card Record'!A791</f>
        <v>LO Man Kuk (87)</v>
      </c>
      <c r="B641" s="37" t="str">
        <f>'Score and Card Record'!C791</f>
        <v>WYCHK 87</v>
      </c>
      <c r="C641" s="43">
        <f>'Score and Card Record'!D791</f>
        <v>0</v>
      </c>
    </row>
    <row r="642" spans="1:3">
      <c r="A642" s="34" t="str">
        <f>'Score and Card Record'!A792</f>
        <v>LO Wai Kay, Kelvin (87)</v>
      </c>
      <c r="B642" s="37" t="str">
        <f>'Score and Card Record'!C792</f>
        <v>WYCHK 87</v>
      </c>
      <c r="C642" s="43">
        <f>'Score and Card Record'!D792</f>
        <v>0</v>
      </c>
    </row>
    <row r="643" spans="1:3">
      <c r="A643" s="34" t="str">
        <f>'Score and Card Record'!A157</f>
        <v>LO Wing Nin, Raphael (88)</v>
      </c>
      <c r="B643" s="37" t="str">
        <f>'Score and Card Record'!C157</f>
        <v>Da Da Dui</v>
      </c>
      <c r="C643" s="43">
        <f>'Score and Card Record'!D157</f>
        <v>0</v>
      </c>
    </row>
    <row r="644" spans="1:3">
      <c r="A644" s="34" t="str">
        <f>'Score and Card Record'!A179</f>
        <v>LO Wing Nin, Raphael (88)</v>
      </c>
      <c r="B644" s="37" t="str">
        <f>'Score and Card Record'!C179</f>
        <v>Da Dui</v>
      </c>
      <c r="C644" s="43">
        <f>'Score and Card Record'!D179</f>
        <v>0</v>
      </c>
    </row>
    <row r="645" spans="1:3">
      <c r="A645" s="34" t="str">
        <f>'Score and Card Record'!A353</f>
        <v>LO Yan, (93)</v>
      </c>
      <c r="B645" s="37" t="str">
        <f>'Score and Card Record'!C353</f>
        <v>Friends</v>
      </c>
      <c r="C645" s="43">
        <f>'Score and Card Record'!D353</f>
        <v>0</v>
      </c>
    </row>
    <row r="646" spans="1:3">
      <c r="A646" s="34" t="str">
        <f>'Score and Card Record'!A407</f>
        <v>LO Yat Fung (94)</v>
      </c>
      <c r="B646" s="37" t="str">
        <f>'Score and Card Record'!C407</f>
        <v>Happy Soccer Mania</v>
      </c>
      <c r="C646" s="43">
        <f>'Score and Card Record'!D407</f>
        <v>0</v>
      </c>
    </row>
    <row r="647" spans="1:3">
      <c r="A647" s="34" t="str">
        <f>'Score and Card Record'!A60</f>
        <v>LOK Chun Yin (16)</v>
      </c>
      <c r="B647" s="37" t="str">
        <f>'Score and Card Record'!C60</f>
        <v>75ers &amp; Youngsters</v>
      </c>
      <c r="C647" s="43">
        <f>'Score and Card Record'!D60</f>
        <v>0</v>
      </c>
    </row>
    <row r="648" spans="1:3">
      <c r="A648" s="34" t="str">
        <f>'Score and Card Record'!A22</f>
        <v>LOK Hon Ting (03)</v>
      </c>
      <c r="B648" s="37" t="str">
        <f>'Score and Card Record'!C22</f>
        <v>281 da Novac</v>
      </c>
      <c r="C648" s="43">
        <f>'Score and Card Record'!D22</f>
        <v>0</v>
      </c>
    </row>
    <row r="649" spans="1:3">
      <c r="A649" s="34" t="str">
        <f>'Score and Card Record'!A327</f>
        <v>LOK Kwok Leung (--)</v>
      </c>
      <c r="B649" s="37" t="str">
        <f>'Score and Card Record'!C327</f>
        <v>FATX</v>
      </c>
      <c r="C649" s="43">
        <f>'Score and Card Record'!D327</f>
        <v>0</v>
      </c>
    </row>
    <row r="650" spans="1:3">
      <c r="A650" s="34" t="str">
        <f>'Score and Card Record'!A93</f>
        <v>LOO Cheong Yin (81)</v>
      </c>
      <c r="B650" s="37" t="str">
        <f>'Score and Card Record'!C93</f>
        <v>Apache Eagle 81</v>
      </c>
      <c r="C650" s="43">
        <f>'Score and Card Record'!D93</f>
        <v>0</v>
      </c>
    </row>
    <row r="651" spans="1:3">
      <c r="A651" s="34" t="str">
        <f>'Score and Card Record'!A299</f>
        <v>LU Wan Him (99)</v>
      </c>
      <c r="B651" s="37" t="str">
        <f>'Score and Card Record'!C299</f>
        <v>Europa 900</v>
      </c>
      <c r="C651" s="43">
        <f>'Score and Card Record'!D299</f>
        <v>0</v>
      </c>
    </row>
    <row r="652" spans="1:3">
      <c r="A652" s="34" t="str">
        <f>'Score and Card Record'!A268</f>
        <v>LUI Chung Wang, Michael (96)</v>
      </c>
      <c r="B652" s="37" t="str">
        <f>'Score and Card Record'!C268</f>
        <v>Eastern</v>
      </c>
      <c r="C652" s="43">
        <f>'Score and Card Record'!D268</f>
        <v>0</v>
      </c>
    </row>
    <row r="653" spans="1:3">
      <c r="A653" s="34" t="str">
        <f>'Score and Card Record'!A497</f>
        <v>LUI Lok Ming (05)</v>
      </c>
      <c r="B653" s="37" t="str">
        <f>'Score and Card Record'!C497</f>
        <v>KKLM</v>
      </c>
      <c r="C653" s="43">
        <f>'Score and Card Record'!D497</f>
        <v>0</v>
      </c>
    </row>
    <row r="654" spans="1:3">
      <c r="A654" s="34" t="str">
        <f>'Score and Card Record'!A442</f>
        <v>LUI Man Fung Louis (00)</v>
      </c>
      <c r="B654" s="37" t="str">
        <f>'Score and Card Record'!C442</f>
        <v>How To Find You</v>
      </c>
      <c r="C654" s="43">
        <f>'Score and Card Record'!D442</f>
        <v>0</v>
      </c>
    </row>
    <row r="655" spans="1:3">
      <c r="A655" s="34" t="str">
        <f>'Score and Card Record'!A620</f>
        <v>LUI Man Hei (05)</v>
      </c>
      <c r="B655" s="37" t="str">
        <f>'Score and Card Record'!C620</f>
        <v>Shooting Cannon</v>
      </c>
      <c r="C655" s="43">
        <f>'Score and Card Record'!D620</f>
        <v>0</v>
      </c>
    </row>
    <row r="656" spans="1:3">
      <c r="A656" s="34" t="str">
        <f>'Score and Card Record'!A548</f>
        <v>LUI Man Ho, Herman (08)</v>
      </c>
      <c r="B656" s="37" t="str">
        <f>'Score and Card Record'!C548</f>
        <v>New Star</v>
      </c>
      <c r="C656" s="43">
        <f>'Score and Card Record'!D548</f>
        <v>0</v>
      </c>
    </row>
    <row r="657" spans="1:3">
      <c r="A657" s="34" t="str">
        <f>'Score and Card Record'!A158</f>
        <v>LUI Man Lung, Johnny (88)</v>
      </c>
      <c r="B657" s="37" t="str">
        <f>'Score and Card Record'!C158</f>
        <v>Da Da Dui</v>
      </c>
      <c r="C657" s="43">
        <f>'Score and Card Record'!D158</f>
        <v>0</v>
      </c>
    </row>
    <row r="658" spans="1:3">
      <c r="A658" s="34" t="str">
        <f>'Score and Card Record'!A180</f>
        <v>LUI Man Lung, Johnny (88)</v>
      </c>
      <c r="B658" s="37" t="str">
        <f>'Score and Card Record'!C180</f>
        <v>Da Dui</v>
      </c>
      <c r="C658" s="43">
        <f>'Score and Card Record'!D180</f>
        <v>0</v>
      </c>
    </row>
    <row r="659" spans="1:3">
      <c r="A659" s="34" t="str">
        <f>'Score and Card Record'!A498</f>
        <v>LUI Wing Yat, Christopher (06)</v>
      </c>
      <c r="B659" s="37" t="str">
        <f>'Score and Card Record'!C498</f>
        <v>KKLM</v>
      </c>
      <c r="C659" s="43">
        <f>'Score and Card Record'!D498</f>
        <v>0</v>
      </c>
    </row>
    <row r="660" spans="1:3">
      <c r="A660" s="34" t="str">
        <f>'Score and Card Record'!A24</f>
        <v>LUI Yin Chi (01)</v>
      </c>
      <c r="B660" s="37" t="str">
        <f>'Score and Card Record'!C24</f>
        <v>281 da Novac</v>
      </c>
      <c r="C660" s="43">
        <f>'Score and Card Record'!D24</f>
        <v>0</v>
      </c>
    </row>
    <row r="661" spans="1:3">
      <c r="A661" s="34" t="str">
        <f>'Score and Card Record'!A526</f>
        <v>LUK Chun Yu, Pierre (99)</v>
      </c>
      <c r="B661" s="37" t="str">
        <f>'Score and Card Record'!C526</f>
        <v>Mofos</v>
      </c>
      <c r="C661" s="43">
        <f>'Score and Card Record'!D526</f>
        <v>0</v>
      </c>
    </row>
    <row r="662" spans="1:3">
      <c r="A662" s="34" t="str">
        <f>'Score and Card Record'!A793</f>
        <v>LUK Kai Man (87)</v>
      </c>
      <c r="B662" s="37" t="str">
        <f>'Score and Card Record'!C793</f>
        <v>WYCHK 87</v>
      </c>
      <c r="C662" s="43">
        <f>'Score and Card Record'!D793</f>
        <v>0</v>
      </c>
    </row>
    <row r="663" spans="1:3">
      <c r="A663" s="34" t="str">
        <f>'Score and Card Record'!A847</f>
        <v>LUK Yiu Tung (84)</v>
      </c>
      <c r="B663" s="37" t="str">
        <f>'Score and Card Record'!C847</f>
        <v>WYHK80's B Team</v>
      </c>
      <c r="C663" s="43">
        <f>'Score and Card Record'!D847</f>
        <v>0</v>
      </c>
    </row>
    <row r="664" spans="1:3">
      <c r="A664" s="34" t="str">
        <f>'Score and Card Record'!A707</f>
        <v>MA Chi Kin (--)</v>
      </c>
      <c r="B664" s="37" t="str">
        <f>'Score and Card Record'!C707</f>
        <v>Tai Choi Logistics</v>
      </c>
      <c r="C664" s="43">
        <f>'Score and Card Record'!D707</f>
        <v>0</v>
      </c>
    </row>
    <row r="665" spans="1:3">
      <c r="A665" s="34" t="str">
        <f>'Score and Card Record'!A354</f>
        <v>MA Chi Kin, Alex (93)</v>
      </c>
      <c r="B665" s="37" t="str">
        <f>'Score and Card Record'!C354</f>
        <v>Friends</v>
      </c>
      <c r="C665" s="43">
        <f>'Score and Card Record'!D354</f>
        <v>0</v>
      </c>
    </row>
    <row r="666" spans="1:3">
      <c r="A666" s="34" t="str">
        <f>'Score and Card Record'!A408</f>
        <v>MA Ka Fai (94)</v>
      </c>
      <c r="B666" s="37" t="str">
        <f>'Score and Card Record'!C408</f>
        <v>Happy Soccer Mania</v>
      </c>
      <c r="C666" s="43">
        <f>'Score and Card Record'!D408</f>
        <v>0</v>
      </c>
    </row>
    <row r="667" spans="1:3">
      <c r="A667" s="34" t="str">
        <f>'Score and Card Record'!A874</f>
        <v>MA Kwok Wa (79)</v>
      </c>
      <c r="B667" s="37" t="str">
        <f>'Score and Card Record'!C874</f>
        <v>WYK 77-80</v>
      </c>
      <c r="C667" s="43">
        <f>'Score and Card Record'!D874</f>
        <v>0</v>
      </c>
    </row>
    <row r="668" spans="1:3">
      <c r="A668" s="34" t="str">
        <f>'Score and Card Record'!A821</f>
        <v>MAK Chi Fai, Jacky (81)</v>
      </c>
      <c r="B668" s="37" t="str">
        <f>'Score and Card Record'!C821</f>
        <v>WYHK78-82 &amp; 85</v>
      </c>
      <c r="C668" s="43">
        <f>'Score and Card Record'!D821</f>
        <v>0</v>
      </c>
    </row>
    <row r="669" spans="1:3">
      <c r="A669" s="34" t="str">
        <f>'Score and Card Record'!A236</f>
        <v>MAK Ching Fai, Adrian (08)</v>
      </c>
      <c r="B669" s="37" t="str">
        <f>'Score and Card Record'!C236</f>
        <v>Drinking United</v>
      </c>
      <c r="C669" s="43">
        <f>'Score and Card Record'!D236</f>
        <v>0</v>
      </c>
    </row>
    <row r="670" spans="1:3">
      <c r="A670" s="34" t="str">
        <f>'Score and Card Record'!A464</f>
        <v>MAK Hiu Fai (07)</v>
      </c>
      <c r="B670" s="37" t="str">
        <f>'Score and Card Record'!C464</f>
        <v>JJJ</v>
      </c>
      <c r="C670" s="43">
        <f>'Score and Card Record'!D464</f>
        <v>0</v>
      </c>
    </row>
    <row r="671" spans="1:3">
      <c r="A671" s="34" t="str">
        <f>'Score and Card Record'!A875</f>
        <v>MAK Long Hei (18)</v>
      </c>
      <c r="B671" s="37" t="str">
        <f>'Score and Card Record'!C875</f>
        <v>WYK 77-80</v>
      </c>
      <c r="C671" s="43">
        <f>'Score and Card Record'!D875</f>
        <v>0</v>
      </c>
    </row>
    <row r="672" spans="1:3">
      <c r="A672" s="34" t="str">
        <f>'Score and Card Record'!A876</f>
        <v>MAK Wai Chung (79)</v>
      </c>
      <c r="B672" s="37" t="str">
        <f>'Score and Card Record'!C876</f>
        <v>WYK 77-80</v>
      </c>
      <c r="C672" s="43">
        <f>'Score and Card Record'!D876</f>
        <v>0</v>
      </c>
    </row>
    <row r="673" spans="1:3">
      <c r="A673" s="34" t="str">
        <f>'Score and Card Record'!A269</f>
        <v>MAN Ka Wah, Tommy (91)</v>
      </c>
      <c r="B673" s="37" t="str">
        <f>'Score and Card Record'!C269</f>
        <v>Eastern</v>
      </c>
      <c r="C673" s="43">
        <f>'Score and Card Record'!D269</f>
        <v>0</v>
      </c>
    </row>
    <row r="674" spans="1:3">
      <c r="A674" s="34" t="str">
        <f>'Score and Card Record'!A25</f>
        <v>MOK Chi Pan (03)</v>
      </c>
      <c r="B674" s="37" t="str">
        <f>'Score and Card Record'!C25</f>
        <v>281 da Novac</v>
      </c>
      <c r="C674" s="43">
        <f>'Score and Card Record'!D25</f>
        <v>0</v>
      </c>
    </row>
    <row r="675" spans="1:3">
      <c r="A675" s="34" t="str">
        <f>'Score and Card Record'!A94</f>
        <v>MOK Kam Man, James (81)</v>
      </c>
      <c r="B675" s="37" t="str">
        <f>'Score and Card Record'!C94</f>
        <v>Apache Eagle 81</v>
      </c>
      <c r="C675" s="43">
        <f>'Score and Card Record'!D94</f>
        <v>0</v>
      </c>
    </row>
    <row r="676" spans="1:3">
      <c r="A676" s="34" t="str">
        <f>'Score and Card Record'!A735</f>
        <v>MOK Ling Cheung (06)</v>
      </c>
      <c r="B676" s="37" t="str">
        <f>'Score and Card Record'!C735</f>
        <v>What Team Fun</v>
      </c>
      <c r="C676" s="43">
        <f>'Score and Card Record'!D735</f>
        <v>0</v>
      </c>
    </row>
    <row r="677" spans="1:3">
      <c r="A677" s="34" t="str">
        <f>'Score and Card Record'!A794</f>
        <v>MUI Tai Wai, Stephen (87)</v>
      </c>
      <c r="B677" s="37" t="str">
        <f>'Score and Card Record'!C794</f>
        <v>WYCHK 87</v>
      </c>
      <c r="C677" s="43">
        <f>'Score and Card Record'!D794</f>
        <v>0</v>
      </c>
    </row>
    <row r="678" spans="1:3">
      <c r="A678" s="34" t="str">
        <f>'Score and Card Record'!A736</f>
        <v>MUI Yuk (06)</v>
      </c>
      <c r="B678" s="37" t="str">
        <f>'Score and Card Record'!C736</f>
        <v>What Team Fun</v>
      </c>
      <c r="C678" s="43">
        <f>'Score and Card Record'!D736</f>
        <v>0</v>
      </c>
    </row>
    <row r="679" spans="1:3">
      <c r="A679" s="34" t="str">
        <f>'Score and Card Record'!A682</f>
        <v>NG Chi Keung, James (88)</v>
      </c>
      <c r="B679" s="37" t="str">
        <f>'Score and Card Record'!C682</f>
        <v>Strong Team</v>
      </c>
      <c r="C679" s="43">
        <f>'Score and Card Record'!D682</f>
        <v>0</v>
      </c>
    </row>
    <row r="680" spans="1:3">
      <c r="A680" s="34" t="str">
        <f>'Score and Card Record'!A683</f>
        <v>NG Chor Kan, Dennis (89)</v>
      </c>
      <c r="B680" s="37" t="str">
        <f>'Score and Card Record'!C683</f>
        <v>Strong Team</v>
      </c>
      <c r="C680" s="43">
        <f>'Score and Card Record'!D683</f>
        <v>0</v>
      </c>
    </row>
    <row r="681" spans="1:3">
      <c r="A681" s="34" t="str">
        <f>'Score and Card Record'!A300</f>
        <v>NG Chun Yin (--)</v>
      </c>
      <c r="B681" s="37" t="str">
        <f>'Score and Card Record'!C300</f>
        <v>Europa 900</v>
      </c>
      <c r="C681" s="43">
        <f>'Score and Card Record'!D300</f>
        <v>0</v>
      </c>
    </row>
    <row r="682" spans="1:3">
      <c r="A682" s="34" t="str">
        <f>'Score and Card Record'!A26</f>
        <v>NG Chun Yue (01)</v>
      </c>
      <c r="B682" s="37" t="str">
        <f>'Score and Card Record'!C26</f>
        <v>281 da Novac</v>
      </c>
      <c r="C682" s="43">
        <f>'Score and Card Record'!D26</f>
        <v>0</v>
      </c>
    </row>
    <row r="683" spans="1:3">
      <c r="A683" s="34" t="str">
        <f>'Score and Card Record'!A159</f>
        <v>NG Hoi Kit, Michael (88)</v>
      </c>
      <c r="B683" s="37" t="str">
        <f>'Score and Card Record'!C159</f>
        <v>Da Da Dui</v>
      </c>
      <c r="C683" s="43">
        <f>'Score and Card Record'!D159</f>
        <v>0</v>
      </c>
    </row>
    <row r="684" spans="1:3">
      <c r="A684" s="34" t="str">
        <f>'Score and Card Record'!A182</f>
        <v>NG Hoi Kit, Michael (88)</v>
      </c>
      <c r="B684" s="37" t="str">
        <f>'Score and Card Record'!C182</f>
        <v>Da Dui</v>
      </c>
      <c r="C684" s="43">
        <f>'Score and Card Record'!D182</f>
        <v>0</v>
      </c>
    </row>
    <row r="685" spans="1:3">
      <c r="A685" s="34" t="str">
        <f>'Score and Card Record'!A205</f>
        <v>NG Ka Ho (00)</v>
      </c>
      <c r="B685" s="37" t="str">
        <f>'Score and Card Record'!C205</f>
        <v>Delay</v>
      </c>
      <c r="C685" s="43">
        <f>'Score and Card Record'!D205</f>
        <v>0</v>
      </c>
    </row>
    <row r="686" spans="1:3">
      <c r="A686" s="34" t="str">
        <f>'Score and Card Record'!A206</f>
        <v>NG Ka Wai (00)</v>
      </c>
      <c r="B686" s="37" t="str">
        <f>'Score and Card Record'!C206</f>
        <v>Delay</v>
      </c>
      <c r="C686" s="43">
        <f>'Score and Card Record'!D206</f>
        <v>0</v>
      </c>
    </row>
    <row r="687" spans="1:3">
      <c r="A687" s="34" t="str">
        <f>'Score and Card Record'!A465</f>
        <v>NG Ka Wai (07)</v>
      </c>
      <c r="B687" s="37" t="str">
        <f>'Score and Card Record'!C465</f>
        <v>JJJ</v>
      </c>
      <c r="C687" s="43">
        <f>'Score and Card Record'!D465</f>
        <v>0</v>
      </c>
    </row>
    <row r="688" spans="1:3">
      <c r="A688" s="34" t="str">
        <f>'Score and Card Record'!A877</f>
        <v>NG Kee Yin, Joseph (80)</v>
      </c>
      <c r="B688" s="37" t="str">
        <f>'Score and Card Record'!C877</f>
        <v>WYK 77-80</v>
      </c>
      <c r="C688" s="43">
        <f>'Score and Card Record'!D877</f>
        <v>0</v>
      </c>
    </row>
    <row r="689" spans="1:3">
      <c r="A689" s="34" t="str">
        <f>'Score and Card Record'!A966</f>
        <v>NG Kei Yue (02)</v>
      </c>
      <c r="B689" s="37" t="str">
        <f>'Score and Card Record'!C966</f>
        <v>Youth United</v>
      </c>
      <c r="C689" s="43">
        <f>'Score and Card Record'!D966</f>
        <v>0</v>
      </c>
    </row>
    <row r="690" spans="1:3">
      <c r="A690" s="34" t="str">
        <f>'Score and Card Record'!A621</f>
        <v>NG Lok Wun (05)</v>
      </c>
      <c r="B690" s="37" t="str">
        <f>'Score and Card Record'!C621</f>
        <v>Shooting Cannon</v>
      </c>
      <c r="C690" s="43">
        <f>'Score and Card Record'!D621</f>
        <v>0</v>
      </c>
    </row>
    <row r="691" spans="1:3">
      <c r="A691" s="34" t="str">
        <f>'Score and Card Record'!A899</f>
        <v>NG Man Chung, Albert (92)</v>
      </c>
      <c r="B691" s="37" t="str">
        <f>'Score and Card Record'!C899</f>
        <v>WYK1992ers</v>
      </c>
      <c r="C691" s="43">
        <f>'Score and Card Record'!D899</f>
        <v>0</v>
      </c>
    </row>
    <row r="692" spans="1:3">
      <c r="A692" s="34" t="str">
        <f>'Score and Card Record'!A795</f>
        <v>NG Ting Kit, Stanley (87)</v>
      </c>
      <c r="B692" s="37" t="str">
        <f>'Score and Card Record'!C795</f>
        <v>WYCHK 87</v>
      </c>
      <c r="C692" s="43">
        <f>'Score and Card Record'!D795</f>
        <v>0</v>
      </c>
    </row>
    <row r="693" spans="1:3">
      <c r="A693" s="34" t="str">
        <f>'Score and Card Record'!A822</f>
        <v>NG Tsz Chung, Paul (85)</v>
      </c>
      <c r="B693" s="37" t="str">
        <f>'Score and Card Record'!C822</f>
        <v>WYHK78-82 &amp; 85</v>
      </c>
      <c r="C693" s="43">
        <f>'Score and Card Record'!D822</f>
        <v>0</v>
      </c>
    </row>
    <row r="694" spans="1:3">
      <c r="A694" s="34" t="str">
        <f>'Score and Card Record'!A328</f>
        <v>NG Tsz Fung (04)</v>
      </c>
      <c r="B694" s="37" t="str">
        <f>'Score and Card Record'!C328</f>
        <v>FATX</v>
      </c>
      <c r="C694" s="43">
        <f>'Score and Card Record'!D328</f>
        <v>0</v>
      </c>
    </row>
    <row r="695" spans="1:3">
      <c r="A695" s="34" t="str">
        <f>'Score and Card Record'!A967</f>
        <v>NG Tsz Kin (02)</v>
      </c>
      <c r="B695" s="37" t="str">
        <f>'Score and Card Record'!C967</f>
        <v>Youth United</v>
      </c>
      <c r="C695" s="43">
        <f>'Score and Card Record'!D967</f>
        <v>0</v>
      </c>
    </row>
    <row r="696" spans="1:3">
      <c r="A696" s="34" t="str">
        <f>'Score and Card Record'!A329</f>
        <v>NG Tsz Lui (01)</v>
      </c>
      <c r="B696" s="37" t="str">
        <f>'Score and Card Record'!C329</f>
        <v>FATX</v>
      </c>
      <c r="C696" s="43">
        <f>'Score and Card Record'!D329</f>
        <v>0</v>
      </c>
    </row>
    <row r="697" spans="1:3">
      <c r="A697" s="34" t="str">
        <f>'Score and Card Record'!A900</f>
        <v>NG Yat Fai, Dexter (92)</v>
      </c>
      <c r="B697" s="37" t="str">
        <f>'Score and Card Record'!C900</f>
        <v>WYK1992ers</v>
      </c>
      <c r="C697" s="43">
        <f>'Score and Card Record'!D900</f>
        <v>0</v>
      </c>
    </row>
    <row r="698" spans="1:3">
      <c r="A698" s="34" t="str">
        <f>'Score and Card Record'!A61</f>
        <v>NG, Christopher (16)</v>
      </c>
      <c r="B698" s="37" t="str">
        <f>'Score and Card Record'!C61</f>
        <v>75ers &amp; Youngsters</v>
      </c>
      <c r="C698" s="43">
        <f>'Score and Card Record'!D61</f>
        <v>0</v>
      </c>
    </row>
    <row r="699" spans="1:3">
      <c r="A699" s="34" t="str">
        <f>'Score and Card Record'!A27</f>
        <v>NGAI Chung Tong (03)</v>
      </c>
      <c r="B699" s="37" t="str">
        <f>'Score and Card Record'!C27</f>
        <v>281 da Novac</v>
      </c>
      <c r="C699" s="43">
        <f>'Score and Card Record'!D27</f>
        <v>0</v>
      </c>
    </row>
    <row r="700" spans="1:3">
      <c r="A700" s="34" t="str">
        <f>'Score and Card Record'!A330</f>
        <v>NGAI Ho Kwan (01)</v>
      </c>
      <c r="B700" s="37" t="str">
        <f>'Score and Card Record'!C330</f>
        <v>FATX</v>
      </c>
      <c r="C700" s="43">
        <f>'Score and Card Record'!D330</f>
        <v>0</v>
      </c>
    </row>
    <row r="701" spans="1:3">
      <c r="A701" s="34" t="str">
        <f>'Score and Card Record'!A759</f>
        <v>NGAI To Nam (00)</v>
      </c>
      <c r="B701" s="37" t="str">
        <f>'Score and Card Record'!C759</f>
        <v>WY2K</v>
      </c>
      <c r="C701" s="43">
        <f>'Score and Card Record'!D759</f>
        <v>0</v>
      </c>
    </row>
    <row r="702" spans="1:3">
      <c r="A702" s="34" t="str">
        <f>'Score and Card Record'!A760</f>
        <v>NGAI Wui Tung (03)</v>
      </c>
      <c r="B702" s="37" t="str">
        <f>'Score and Card Record'!C760</f>
        <v>WY2K</v>
      </c>
      <c r="C702" s="43">
        <f>'Score and Card Record'!D760</f>
        <v>0</v>
      </c>
    </row>
    <row r="703" spans="1:3">
      <c r="A703" s="34" t="str">
        <f>'Score and Card Record'!A901</f>
        <v>NJO Kui Ying, Laying (92)</v>
      </c>
      <c r="B703" s="37" t="str">
        <f>'Score and Card Record'!C901</f>
        <v>WYK1992ers</v>
      </c>
      <c r="C703" s="43">
        <f>'Score and Card Record'!D901</f>
        <v>0</v>
      </c>
    </row>
    <row r="704" spans="1:3">
      <c r="A704" s="34" t="str">
        <f>'Score and Card Record'!A355</f>
        <v>PAK Kai Kwong (--)</v>
      </c>
      <c r="B704" s="37" t="str">
        <f>'Score and Card Record'!C355</f>
        <v>Friends</v>
      </c>
      <c r="C704" s="43">
        <f>'Score and Card Record'!D355</f>
        <v>0</v>
      </c>
    </row>
    <row r="705" spans="1:3">
      <c r="A705" s="34" t="str">
        <f>'Score and Card Record'!A95</f>
        <v>PANG Chak Hau (81)</v>
      </c>
      <c r="B705" s="37" t="str">
        <f>'Score and Card Record'!C95</f>
        <v>Apache Eagle 81</v>
      </c>
      <c r="C705" s="43">
        <f>'Score and Card Record'!D95</f>
        <v>0</v>
      </c>
    </row>
    <row r="706" spans="1:3">
      <c r="A706" s="34" t="str">
        <f>'Score and Card Record'!A577</f>
        <v>PANG Chi Hang (07)</v>
      </c>
      <c r="B706" s="37" t="str">
        <f>'Score and Card Record'!C577</f>
        <v>Prince Edward</v>
      </c>
      <c r="C706" s="43">
        <f>'Score and Card Record'!D577</f>
        <v>0</v>
      </c>
    </row>
    <row r="707" spans="1:3">
      <c r="A707" s="34" t="str">
        <f>'Score and Card Record'!A578</f>
        <v>PANG Chu Hang (07)</v>
      </c>
      <c r="B707" s="37" t="str">
        <f>'Score and Card Record'!C578</f>
        <v>Prince Edward</v>
      </c>
      <c r="C707" s="43">
        <f>'Score and Card Record'!D578</f>
        <v>0</v>
      </c>
    </row>
    <row r="708" spans="1:3">
      <c r="A708" s="34" t="str">
        <f>'Score and Card Record'!A500</f>
        <v>PANG Chun Yin (09)</v>
      </c>
      <c r="B708" s="37" t="str">
        <f>'Score and Card Record'!C500</f>
        <v>KKLM</v>
      </c>
      <c r="C708" s="43">
        <f>'Score and Card Record'!D500</f>
        <v>0</v>
      </c>
    </row>
    <row r="709" spans="1:3">
      <c r="A709" s="34" t="str">
        <f>'Score and Card Record'!A549</f>
        <v>PANG Hei Yeung, Nigel (08)</v>
      </c>
      <c r="B709" s="37" t="str">
        <f>'Score and Card Record'!C549</f>
        <v>New Star</v>
      </c>
      <c r="C709" s="43">
        <f>'Score and Card Record'!D549</f>
        <v>0</v>
      </c>
    </row>
    <row r="710" spans="1:3">
      <c r="A710" s="34" t="str">
        <f>'Score and Card Record'!A737</f>
        <v>PANG Ka Yin (06)</v>
      </c>
      <c r="B710" s="37" t="str">
        <f>'Score and Card Record'!C737</f>
        <v>What Team Fun</v>
      </c>
      <c r="C710" s="43">
        <f>'Score and Card Record'!D737</f>
        <v>0</v>
      </c>
    </row>
    <row r="711" spans="1:3">
      <c r="A711" s="34" t="str">
        <f>'Score and Card Record'!A968</f>
        <v>PANG Kai Yin (02)</v>
      </c>
      <c r="B711" s="37" t="str">
        <f>'Score and Card Record'!C968</f>
        <v>Youth United</v>
      </c>
      <c r="C711" s="43">
        <f>'Score and Card Record'!D968</f>
        <v>0</v>
      </c>
    </row>
    <row r="712" spans="1:3">
      <c r="A712" s="34" t="str">
        <f>'Score and Card Record'!A796</f>
        <v>PANG Man Chung, Patrick (87)</v>
      </c>
      <c r="B712" s="37" t="str">
        <f>'Score and Card Record'!C796</f>
        <v>WYCHK 87</v>
      </c>
      <c r="C712" s="43">
        <f>'Score and Card Record'!D796</f>
        <v>0</v>
      </c>
    </row>
    <row r="713" spans="1:3">
      <c r="A713" s="34" t="str">
        <f>'Score and Card Record'!A902</f>
        <v>PANG Sing Hang, Wilfred (92)</v>
      </c>
      <c r="B713" s="37" t="str">
        <f>'Score and Card Record'!C902</f>
        <v>WYK1992ers</v>
      </c>
      <c r="C713" s="43">
        <f>'Score and Card Record'!D902</f>
        <v>0</v>
      </c>
    </row>
    <row r="714" spans="1:3">
      <c r="A714" s="34" t="str">
        <f>'Score and Card Record'!A409</f>
        <v>PANG Siu Lung (94)</v>
      </c>
      <c r="B714" s="37" t="str">
        <f>'Score and Card Record'!C409</f>
        <v>Happy Soccer Mania</v>
      </c>
      <c r="C714" s="43">
        <f>'Score and Card Record'!D409</f>
        <v>0</v>
      </c>
    </row>
    <row r="715" spans="1:3">
      <c r="A715" s="34" t="str">
        <f>'Score and Card Record'!A501</f>
        <v>PANG Yun Long, Leslie (05)</v>
      </c>
      <c r="B715" s="37" t="str">
        <f>'Score and Card Record'!C501</f>
        <v>KKLM</v>
      </c>
      <c r="C715" s="43">
        <f>'Score and Card Record'!D501</f>
        <v>0</v>
      </c>
    </row>
    <row r="716" spans="1:3">
      <c r="A716" s="34" t="str">
        <f>'Score and Card Record'!A383</f>
        <v>PAU Chi Hoi (--)</v>
      </c>
      <c r="B716" s="37" t="str">
        <f>'Score and Card Record'!C383</f>
        <v>Galaxy WYK</v>
      </c>
      <c r="C716" s="43">
        <f>'Score and Card Record'!D383</f>
        <v>0</v>
      </c>
    </row>
    <row r="717" spans="1:3">
      <c r="A717" s="34" t="str">
        <f>'Score and Card Record'!A969</f>
        <v>POON Hin Sun (02)</v>
      </c>
      <c r="B717" s="37" t="str">
        <f>'Score and Card Record'!C969</f>
        <v>Youth United</v>
      </c>
      <c r="C717" s="43">
        <f>'Score and Card Record'!D969</f>
        <v>0</v>
      </c>
    </row>
    <row r="718" spans="1:3">
      <c r="A718" s="34" t="str">
        <f>'Score and Card Record'!A239</f>
        <v>POON Ka Hei, Kenneth (03)</v>
      </c>
      <c r="B718" s="37" t="str">
        <f>'Score and Card Record'!C239</f>
        <v>Drinking United</v>
      </c>
      <c r="C718" s="43">
        <f>'Score and Card Record'!D239</f>
        <v>0</v>
      </c>
    </row>
    <row r="719" spans="1:3">
      <c r="A719" s="34" t="str">
        <f>'Score and Card Record'!A905</f>
        <v>POON Kwong Tak (92)</v>
      </c>
      <c r="B719" s="37" t="str">
        <f>'Score and Card Record'!C905</f>
        <v>WYK1992ers</v>
      </c>
      <c r="C719" s="43">
        <f>'Score and Card Record'!D905</f>
        <v>0</v>
      </c>
    </row>
    <row r="720" spans="1:3">
      <c r="A720" s="34" t="str">
        <f>'Score and Card Record'!A208</f>
        <v>POON Wai Lok (00)</v>
      </c>
      <c r="B720" s="37" t="str">
        <f>'Score and Card Record'!C208</f>
        <v>Delay</v>
      </c>
      <c r="C720" s="43">
        <f>'Score and Card Record'!D208</f>
        <v>0</v>
      </c>
    </row>
    <row r="721" spans="1:3">
      <c r="A721" s="34" t="str">
        <f>'Score and Card Record'!A762</f>
        <v>PUN Wang Fung (00)</v>
      </c>
      <c r="B721" s="37" t="str">
        <f>'Score and Card Record'!C762</f>
        <v>WY2K</v>
      </c>
      <c r="C721" s="43">
        <f>'Score and Card Record'!D762</f>
        <v>0</v>
      </c>
    </row>
    <row r="722" spans="1:3">
      <c r="A722" s="34" t="str">
        <f>'Score and Card Record'!A28</f>
        <v>SHE Ka Heng, Kelvin (01)</v>
      </c>
      <c r="B722" s="37" t="str">
        <f>'Score and Card Record'!C28</f>
        <v>281 da Novac</v>
      </c>
      <c r="C722" s="43">
        <f>'Score and Card Record'!D28</f>
        <v>0</v>
      </c>
    </row>
    <row r="723" spans="1:3">
      <c r="A723" s="34" t="str">
        <f>'Score and Card Record'!A62</f>
        <v>SHEK Wing Ho (16)</v>
      </c>
      <c r="B723" s="37" t="str">
        <f>'Score and Card Record'!C62</f>
        <v>75ers &amp; Youngsters</v>
      </c>
      <c r="C723" s="43">
        <f>'Score and Card Record'!D62</f>
        <v>0</v>
      </c>
    </row>
    <row r="724" spans="1:3">
      <c r="A724" s="34" t="str">
        <f>'Score and Card Record'!A443</f>
        <v>SHIU Kin Chiu (--)</v>
      </c>
      <c r="B724" s="37" t="str">
        <f>'Score and Card Record'!C443</f>
        <v>How To Find You</v>
      </c>
      <c r="C724" s="43">
        <f>'Score and Card Record'!D443</f>
        <v>0</v>
      </c>
    </row>
    <row r="725" spans="1:3">
      <c r="A725" s="34" t="str">
        <f>'Score and Card Record'!A970</f>
        <v>SHUM Chun Wai (02)</v>
      </c>
      <c r="B725" s="37" t="str">
        <f>'Score and Card Record'!C970</f>
        <v>Youth United</v>
      </c>
      <c r="C725" s="43">
        <f>'Score and Card Record'!D970</f>
        <v>0</v>
      </c>
    </row>
    <row r="726" spans="1:3">
      <c r="A726" s="34" t="str">
        <f>'Score and Card Record'!A763</f>
        <v>SHUM Tsz Fung (00)</v>
      </c>
      <c r="B726" s="37" t="str">
        <f>'Score and Card Record'!C763</f>
        <v>WY2K</v>
      </c>
      <c r="C726" s="43">
        <f>'Score and Card Record'!D763</f>
        <v>0</v>
      </c>
    </row>
    <row r="727" spans="1:3">
      <c r="A727" s="34" t="str">
        <f>'Score and Card Record'!A849</f>
        <v>SHUM Wai Bill (84)</v>
      </c>
      <c r="B727" s="37" t="str">
        <f>'Score and Card Record'!C849</f>
        <v>WYHK80's B Team</v>
      </c>
      <c r="C727" s="43">
        <f>'Score and Card Record'!D849</f>
        <v>0</v>
      </c>
    </row>
    <row r="728" spans="1:3">
      <c r="A728" s="34" t="str">
        <f>'Score and Card Record'!A823</f>
        <v>SIN Kar Wah, Mike (81)</v>
      </c>
      <c r="B728" s="37" t="str">
        <f>'Score and Card Record'!C823</f>
        <v>WYHK78-82 &amp; 85</v>
      </c>
      <c r="C728" s="43">
        <f>'Score and Card Record'!D823</f>
        <v>0</v>
      </c>
    </row>
    <row r="729" spans="1:3">
      <c r="A729" s="34" t="str">
        <f>'Score and Card Record'!A410</f>
        <v>SIN Tai Wai (94)</v>
      </c>
      <c r="B729" s="37" t="str">
        <f>'Score and Card Record'!C410</f>
        <v>Happy Soccer Mania</v>
      </c>
      <c r="C729" s="43">
        <f>'Score and Card Record'!D410</f>
        <v>0</v>
      </c>
    </row>
    <row r="730" spans="1:3">
      <c r="A730" s="34" t="str">
        <f>'Score and Card Record'!A708</f>
        <v>SITT Chi Him, Jimmy (02)</v>
      </c>
      <c r="B730" s="37" t="str">
        <f>'Score and Card Record'!C708</f>
        <v>Tai Choi Logistics</v>
      </c>
      <c r="C730" s="43">
        <f>'Score and Card Record'!D708</f>
        <v>0</v>
      </c>
    </row>
    <row r="731" spans="1:3">
      <c r="A731" s="34" t="str">
        <f>'Score and Card Record'!A63</f>
        <v>SIU Hin Wai, Vincent (03)</v>
      </c>
      <c r="B731" s="37" t="str">
        <f>'Score and Card Record'!C63</f>
        <v>75ers &amp; Youngsters</v>
      </c>
      <c r="C731" s="43">
        <f>'Score and Card Record'!D63</f>
        <v>0</v>
      </c>
    </row>
    <row r="732" spans="1:3">
      <c r="A732" s="34" t="str">
        <f>'Score and Card Record'!A64</f>
        <v>SIU Kwok Keung (75)</v>
      </c>
      <c r="B732" s="37" t="str">
        <f>'Score and Card Record'!C64</f>
        <v>75ers &amp; Youngsters</v>
      </c>
      <c r="C732" s="43">
        <f>'Score and Card Record'!D64</f>
        <v>0</v>
      </c>
    </row>
    <row r="733" spans="1:3">
      <c r="A733" s="34" t="str">
        <f>'Score and Card Record'!A96</f>
        <v>SIU Kwong Yiu, Sherman (81)</v>
      </c>
      <c r="B733" s="37" t="str">
        <f>'Score and Card Record'!C96</f>
        <v>Apache Eagle 81</v>
      </c>
      <c r="C733" s="43">
        <f>'Score and Card Record'!D96</f>
        <v>0</v>
      </c>
    </row>
    <row r="734" spans="1:3">
      <c r="A734" s="34" t="str">
        <f>'Score and Card Record'!A65</f>
        <v>SIU Pui Sing, Francis (75)</v>
      </c>
      <c r="B734" s="37" t="str">
        <f>'Score and Card Record'!C65</f>
        <v>75ers &amp; Youngsters</v>
      </c>
      <c r="C734" s="43">
        <f>'Score and Card Record'!D65</f>
        <v>0</v>
      </c>
    </row>
    <row r="735" spans="1:3">
      <c r="A735" s="34" t="str">
        <f>'Score and Card Record'!A131</f>
        <v>SIU Pui-Shing, Francis (75)</v>
      </c>
      <c r="B735" s="37" t="str">
        <f>'Score and Card Record'!C131</f>
        <v>Boot Boot Friends 90/75</v>
      </c>
      <c r="C735" s="43">
        <f>'Score and Card Record'!D131</f>
        <v>0</v>
      </c>
    </row>
    <row r="736" spans="1:3">
      <c r="A736" s="34" t="str">
        <f>'Score and Card Record'!A622</f>
        <v>SO Kin Tai (05)</v>
      </c>
      <c r="B736" s="37" t="str">
        <f>'Score and Card Record'!C622</f>
        <v>Shooting Cannon</v>
      </c>
      <c r="C736" s="43">
        <f>'Score and Card Record'!D622</f>
        <v>0</v>
      </c>
    </row>
    <row r="737" spans="1:3">
      <c r="A737" s="34" t="str">
        <f>'Score and Card Record'!A97</f>
        <v>SO King Woon (81)</v>
      </c>
      <c r="B737" s="37" t="str">
        <f>'Score and Card Record'!C97</f>
        <v>Apache Eagle 81</v>
      </c>
      <c r="C737" s="43">
        <f>'Score and Card Record'!D97</f>
        <v>0</v>
      </c>
    </row>
    <row r="738" spans="1:3">
      <c r="A738" s="34" t="str">
        <f>'Score and Card Record'!A878</f>
        <v>SO Man Kai (79)</v>
      </c>
      <c r="B738" s="37" t="str">
        <f>'Score and Card Record'!C878</f>
        <v>WYK 77-80</v>
      </c>
      <c r="C738" s="43">
        <f>'Score and Card Record'!D878</f>
        <v>0</v>
      </c>
    </row>
    <row r="739" spans="1:3">
      <c r="A739" s="34" t="str">
        <f>'Score and Card Record'!A709</f>
        <v>SO Tsz Kit (05)</v>
      </c>
      <c r="B739" s="37" t="str">
        <f>'Score and Card Record'!C709</f>
        <v>Tai Choi Logistics</v>
      </c>
      <c r="C739" s="43">
        <f>'Score and Card Record'!D709</f>
        <v>0</v>
      </c>
    </row>
    <row r="740" spans="1:3">
      <c r="A740" s="34" t="str">
        <f>'Score and Card Record'!A527</f>
        <v>SO Wai Bun (98)</v>
      </c>
      <c r="B740" s="37" t="str">
        <f>'Score and Card Record'!C527</f>
        <v>Mofos</v>
      </c>
      <c r="C740" s="43">
        <f>'Score and Card Record'!D527</f>
        <v>0</v>
      </c>
    </row>
    <row r="741" spans="1:3">
      <c r="A741" s="34" t="str">
        <f>'Score and Card Record'!A550</f>
        <v>SO Wing Sun, Johnny (08)</v>
      </c>
      <c r="B741" s="37" t="str">
        <f>'Score and Card Record'!C550</f>
        <v>New Star</v>
      </c>
      <c r="C741" s="43">
        <f>'Score and Card Record'!D550</f>
        <v>0</v>
      </c>
    </row>
    <row r="742" spans="1:3">
      <c r="A742" s="34" t="str">
        <f>'Score and Card Record'!A879</f>
        <v>SUEN Chun Man (80)</v>
      </c>
      <c r="B742" s="37" t="str">
        <f>'Score and Card Record'!C879</f>
        <v>WYK 77-80</v>
      </c>
      <c r="C742" s="43">
        <f>'Score and Card Record'!D879</f>
        <v>0</v>
      </c>
    </row>
    <row r="743" spans="1:3">
      <c r="A743" s="34" t="str">
        <f>'Score and Card Record'!A466</f>
        <v>SUNG Wai Ho (07)</v>
      </c>
      <c r="B743" s="37" t="str">
        <f>'Score and Card Record'!C466</f>
        <v>JJJ</v>
      </c>
      <c r="C743" s="43">
        <f>'Score and Card Record'!D466</f>
        <v>0</v>
      </c>
    </row>
    <row r="744" spans="1:3">
      <c r="A744" s="34" t="str">
        <f>'Score and Card Record'!A502</f>
        <v>SZETO Kai Lim (05)</v>
      </c>
      <c r="B744" s="37" t="str">
        <f>'Score and Card Record'!C502</f>
        <v>KKLM</v>
      </c>
      <c r="C744" s="43">
        <f>'Score and Card Record'!D502</f>
        <v>0</v>
      </c>
    </row>
    <row r="745" spans="1:3">
      <c r="A745" s="34" t="str">
        <f>'Score and Card Record'!A240</f>
        <v>TAI, Ken (03)</v>
      </c>
      <c r="B745" s="37" t="str">
        <f>'Score and Card Record'!C240</f>
        <v>Drinking United</v>
      </c>
      <c r="C745" s="43">
        <f>'Score and Card Record'!D240</f>
        <v>0</v>
      </c>
    </row>
    <row r="746" spans="1:3">
      <c r="A746" s="34" t="str">
        <f>'Score and Card Record'!A29</f>
        <v>TAM Chun Yu (01)</v>
      </c>
      <c r="B746" s="37" t="str">
        <f>'Score and Card Record'!C29</f>
        <v>281 da Novac</v>
      </c>
      <c r="C746" s="43">
        <f>'Score and Card Record'!D29</f>
        <v>0</v>
      </c>
    </row>
    <row r="747" spans="1:3">
      <c r="A747" s="34" t="str">
        <f>'Score and Card Record'!A906</f>
        <v>TAM Hoi Ting, Kenneth (92)</v>
      </c>
      <c r="B747" s="37" t="str">
        <f>'Score and Card Record'!C906</f>
        <v>WYK1992ers</v>
      </c>
      <c r="C747" s="43">
        <f>'Score and Card Record'!D906</f>
        <v>0</v>
      </c>
    </row>
    <row r="748" spans="1:3">
      <c r="A748" s="34" t="str">
        <f>'Score and Card Record'!A551</f>
        <v>TAM Ka Lok (08)</v>
      </c>
      <c r="B748" s="37" t="str">
        <f>'Score and Card Record'!C551</f>
        <v>New Star</v>
      </c>
      <c r="C748" s="43">
        <f>'Score and Card Record'!D551</f>
        <v>0</v>
      </c>
    </row>
    <row r="749" spans="1:3">
      <c r="A749" s="34" t="str">
        <f>'Score and Card Record'!A880</f>
        <v>TAM Kam Fai, Telly (79)</v>
      </c>
      <c r="B749" s="37" t="str">
        <f>'Score and Card Record'!C880</f>
        <v>WYK 77-80</v>
      </c>
      <c r="C749" s="43">
        <f>'Score and Card Record'!D880</f>
        <v>0</v>
      </c>
    </row>
    <row r="750" spans="1:3">
      <c r="A750" s="34" t="str">
        <f>'Score and Card Record'!A270</f>
        <v>TAM Kim Pong (96)</v>
      </c>
      <c r="B750" s="37" t="str">
        <f>'Score and Card Record'!C270</f>
        <v>Eastern</v>
      </c>
      <c r="C750" s="43">
        <f>'Score and Card Record'!D270</f>
        <v>0</v>
      </c>
    </row>
    <row r="751" spans="1:3">
      <c r="A751" s="34" t="str">
        <f>'Score and Card Record'!A98</f>
        <v>TAM Lok Yin, Ricky (00)</v>
      </c>
      <c r="B751" s="37" t="str">
        <f>'Score and Card Record'!C98</f>
        <v>Apache Eagle 81</v>
      </c>
      <c r="C751" s="43">
        <f>'Score and Card Record'!D98</f>
        <v>0</v>
      </c>
    </row>
    <row r="752" spans="1:3">
      <c r="A752" s="34" t="str">
        <f>'Score and Card Record'!A765</f>
        <v>TAM Lok Yin, Ricky (00)</v>
      </c>
      <c r="B752" s="37" t="str">
        <f>'Score and Card Record'!C765</f>
        <v>WY2K</v>
      </c>
      <c r="C752" s="43">
        <f>'Score and Card Record'!D765</f>
        <v>0</v>
      </c>
    </row>
    <row r="753" spans="1:3">
      <c r="A753" s="34" t="str">
        <f>'Score and Card Record'!A552</f>
        <v>TAM Pak Chun, Joseph (08)</v>
      </c>
      <c r="B753" s="37" t="str">
        <f>'Score and Card Record'!C552</f>
        <v>New Star</v>
      </c>
      <c r="C753" s="43">
        <f>'Score and Card Record'!D552</f>
        <v>0</v>
      </c>
    </row>
    <row r="754" spans="1:3">
      <c r="A754" s="34" t="str">
        <f>'Score and Card Record'!A271</f>
        <v>TAM Tak King, Dhugal (96)</v>
      </c>
      <c r="B754" s="37" t="str">
        <f>'Score and Card Record'!C271</f>
        <v>Eastern</v>
      </c>
      <c r="C754" s="43">
        <f>'Score and Card Record'!D271</f>
        <v>0</v>
      </c>
    </row>
    <row r="755" spans="1:3">
      <c r="A755" s="34" t="str">
        <f>'Score and Card Record'!A850</f>
        <v>TAM Tse Kit (83)</v>
      </c>
      <c r="B755" s="37" t="str">
        <f>'Score and Card Record'!C850</f>
        <v>WYHK80's B Team</v>
      </c>
      <c r="C755" s="43">
        <f>'Score and Card Record'!D850</f>
        <v>0</v>
      </c>
    </row>
    <row r="756" spans="1:3">
      <c r="A756" s="34" t="str">
        <f>'Score and Card Record'!A579</f>
        <v>TAM Tsz Hin (--)</v>
      </c>
      <c r="B756" s="37" t="str">
        <f>'Score and Card Record'!C579</f>
        <v>Prince Edward</v>
      </c>
      <c r="C756" s="43">
        <f>'Score and Card Record'!D579</f>
        <v>0</v>
      </c>
    </row>
    <row r="757" spans="1:3">
      <c r="A757" s="34" t="str">
        <f>'Score and Card Record'!A935</f>
        <v>TAM Wai Lun (85)</v>
      </c>
      <c r="B757" s="37" t="str">
        <f>'Score and Card Record'!C935</f>
        <v>WYK Class 84-85</v>
      </c>
      <c r="C757" s="43">
        <f>'Score and Card Record'!D935</f>
        <v>0</v>
      </c>
    </row>
    <row r="758" spans="1:3">
      <c r="A758" s="34" t="str">
        <f>'Score and Card Record'!A503</f>
        <v>TAM Yee Him (09)</v>
      </c>
      <c r="B758" s="37" t="str">
        <f>'Score and Card Record'!C503</f>
        <v>KKLM</v>
      </c>
      <c r="C758" s="43">
        <f>'Score and Card Record'!D503</f>
        <v>0</v>
      </c>
    </row>
    <row r="759" spans="1:3">
      <c r="A759" s="34" t="str">
        <f>'Score and Card Record'!A824</f>
        <v>TAM Ying Ho, Chester (79)</v>
      </c>
      <c r="B759" s="37" t="str">
        <f>'Score and Card Record'!C824</f>
        <v>WYHK78-82 &amp; 85</v>
      </c>
      <c r="C759" s="43">
        <f>'Score and Card Record'!D824</f>
        <v>0</v>
      </c>
    </row>
    <row r="760" spans="1:3">
      <c r="A760" s="34" t="str">
        <f>'Score and Card Record'!A30</f>
        <v>TAM, Hilton (--)</v>
      </c>
      <c r="B760" s="37" t="str">
        <f>'Score and Card Record'!C30</f>
        <v>281 da Novac</v>
      </c>
      <c r="C760" s="43">
        <f>'Score and Card Record'!D30</f>
        <v>0</v>
      </c>
    </row>
    <row r="761" spans="1:3">
      <c r="A761" s="34" t="str">
        <f>'Score and Card Record'!A971</f>
        <v>TAN, Farnder (02)</v>
      </c>
      <c r="B761" s="37" t="str">
        <f>'Score and Card Record'!C971</f>
        <v>Youth United</v>
      </c>
      <c r="C761" s="43">
        <f>'Score and Card Record'!D971</f>
        <v>0</v>
      </c>
    </row>
    <row r="762" spans="1:3">
      <c r="A762" s="34" t="str">
        <f>'Score and Card Record'!A528</f>
        <v>TANG Chee Ho (98)</v>
      </c>
      <c r="B762" s="37" t="str">
        <f>'Score and Card Record'!C528</f>
        <v>Mofos</v>
      </c>
      <c r="C762" s="43">
        <f>'Score and Card Record'!D528</f>
        <v>0</v>
      </c>
    </row>
    <row r="763" spans="1:3">
      <c r="A763" s="34" t="str">
        <f>'Score and Card Record'!A645</f>
        <v>TANG Cheuk Man (17)</v>
      </c>
      <c r="B763" s="37" t="str">
        <f>'Score and Card Record'!C645</f>
        <v>SPANNERS</v>
      </c>
      <c r="C763" s="43">
        <f>'Score and Card Record'!D645</f>
        <v>0</v>
      </c>
    </row>
    <row r="764" spans="1:3">
      <c r="A764" s="34" t="str">
        <f>'Score and Card Record'!A646</f>
        <v>TANG Chu Yin (87)</v>
      </c>
      <c r="B764" s="37" t="str">
        <f>'Score and Card Record'!C646</f>
        <v>SPANNERS</v>
      </c>
      <c r="C764" s="43">
        <f>'Score and Card Record'!D646</f>
        <v>0</v>
      </c>
    </row>
    <row r="765" spans="1:3">
      <c r="A765" s="34" t="str">
        <f>'Score and Card Record'!A384</f>
        <v>TANG Chung Kei, Ricky (95)</v>
      </c>
      <c r="B765" s="37" t="str">
        <f>'Score and Card Record'!C384</f>
        <v>Galaxy WYK</v>
      </c>
      <c r="C765" s="43">
        <f>'Score and Card Record'!D384</f>
        <v>0</v>
      </c>
    </row>
    <row r="766" spans="1:3">
      <c r="A766" s="34" t="str">
        <f>'Score and Card Record'!A580</f>
        <v>TANG Ho Fai (--)</v>
      </c>
      <c r="B766" s="37" t="str">
        <f>'Score and Card Record'!C580</f>
        <v>Prince Edward</v>
      </c>
      <c r="C766" s="43">
        <f>'Score and Card Record'!D580</f>
        <v>0</v>
      </c>
    </row>
    <row r="767" spans="1:3">
      <c r="A767" s="34" t="str">
        <f>'Score and Card Record'!A581</f>
        <v>TANG Kin Yip (07)</v>
      </c>
      <c r="B767" s="37" t="str">
        <f>'Score and Card Record'!C581</f>
        <v>Prince Edward</v>
      </c>
      <c r="C767" s="43">
        <f>'Score and Card Record'!D581</f>
        <v>0</v>
      </c>
    </row>
    <row r="768" spans="1:3">
      <c r="A768" s="34" t="str">
        <f>'Score and Card Record'!A241</f>
        <v>TANG Kok Fung (03)</v>
      </c>
      <c r="B768" s="37" t="str">
        <f>'Score and Card Record'!C241</f>
        <v>Drinking United</v>
      </c>
      <c r="C768" s="43">
        <f>'Score and Card Record'!D241</f>
        <v>0</v>
      </c>
    </row>
    <row r="769" spans="1:3">
      <c r="A769" s="34" t="str">
        <f>'Score and Card Record'!A825</f>
        <v>TANG Kwok Hong, Peter (78)</v>
      </c>
      <c r="B769" s="37" t="str">
        <f>'Score and Card Record'!C825</f>
        <v>WYHK78-82 &amp; 85</v>
      </c>
      <c r="C769" s="43">
        <f>'Score and Card Record'!D825</f>
        <v>0</v>
      </c>
    </row>
    <row r="770" spans="1:3">
      <c r="A770" s="34" t="str">
        <f>'Score and Card Record'!A851</f>
        <v>TANG Kwok Wai (86)</v>
      </c>
      <c r="B770" s="37" t="str">
        <f>'Score and Card Record'!C851</f>
        <v>WYHK80's B Team</v>
      </c>
      <c r="C770" s="43">
        <f>'Score and Card Record'!D851</f>
        <v>0</v>
      </c>
    </row>
    <row r="771" spans="1:3">
      <c r="A771" s="34" t="str">
        <f>'Score and Card Record'!A936</f>
        <v>TANG Kwong Hing, George (85)</v>
      </c>
      <c r="B771" s="37" t="str">
        <f>'Score and Card Record'!C936</f>
        <v>WYK Class 84-85</v>
      </c>
      <c r="C771" s="43">
        <f>'Score and Card Record'!D936</f>
        <v>0</v>
      </c>
    </row>
    <row r="772" spans="1:3">
      <c r="A772" s="34" t="str">
        <f>'Score and Card Record'!A332</f>
        <v>TANG Man Chung (04)</v>
      </c>
      <c r="B772" s="37" t="str">
        <f>'Score and Card Record'!C332</f>
        <v>FATX</v>
      </c>
      <c r="C772" s="43">
        <f>'Score and Card Record'!D332</f>
        <v>0</v>
      </c>
    </row>
    <row r="773" spans="1:3">
      <c r="A773" s="34" t="str">
        <f>'Score and Card Record'!A132</f>
        <v>TANG Man-Joe (90)</v>
      </c>
      <c r="B773" s="37" t="str">
        <f>'Score and Card Record'!C132</f>
        <v>Boot Boot Friends 90/75</v>
      </c>
      <c r="C773" s="43">
        <f>'Score and Card Record'!D132</f>
        <v>0</v>
      </c>
    </row>
    <row r="774" spans="1:3">
      <c r="A774" s="34" t="str">
        <f>'Score and Card Record'!A385</f>
        <v>TANG Ming Bong, Bosco (95)</v>
      </c>
      <c r="B774" s="37" t="str">
        <f>'Score and Card Record'!C385</f>
        <v>Galaxy WYK</v>
      </c>
      <c r="C774" s="43">
        <f>'Score and Card Record'!D385</f>
        <v>0</v>
      </c>
    </row>
    <row r="775" spans="1:3">
      <c r="A775" s="34" t="str">
        <f>'Score and Card Record'!A160</f>
        <v>TANG Ming Lai (85)</v>
      </c>
      <c r="B775" s="37" t="str">
        <f>'Score and Card Record'!C160</f>
        <v>Da Da Dui</v>
      </c>
      <c r="C775" s="43">
        <f>'Score and Card Record'!D160</f>
        <v>0</v>
      </c>
    </row>
    <row r="776" spans="1:3">
      <c r="A776" s="34" t="str">
        <f>'Score and Card Record'!A183</f>
        <v>TANG Ming Lai (85)</v>
      </c>
      <c r="B776" s="37" t="str">
        <f>'Score and Card Record'!C183</f>
        <v>Da Dui</v>
      </c>
      <c r="C776" s="43">
        <f>'Score and Card Record'!D183</f>
        <v>0</v>
      </c>
    </row>
    <row r="777" spans="1:3">
      <c r="A777" s="34" t="str">
        <f>'Score and Card Record'!A598</f>
        <v>TANG Wai Tong, Peter (86)</v>
      </c>
      <c r="B777" s="37" t="str">
        <f>'Score and Card Record'!C598</f>
        <v>S&amp;P</v>
      </c>
      <c r="C777" s="43">
        <f>'Score and Card Record'!D598</f>
        <v>0</v>
      </c>
    </row>
    <row r="778" spans="1:3">
      <c r="A778" s="34" t="str">
        <f>'Score and Card Record'!A684</f>
        <v>TANG Yam Chun, Toby (88)</v>
      </c>
      <c r="B778" s="37" t="str">
        <f>'Score and Card Record'!C684</f>
        <v>Strong Team</v>
      </c>
      <c r="C778" s="43">
        <f>'Score and Card Record'!D684</f>
        <v>0</v>
      </c>
    </row>
    <row r="779" spans="1:3">
      <c r="A779" s="34" t="str">
        <f>'Score and Card Record'!A444</f>
        <v>TANG Yau Lun (01)</v>
      </c>
      <c r="B779" s="37" t="str">
        <f>'Score and Card Record'!C444</f>
        <v>How To Find You</v>
      </c>
      <c r="C779" s="43">
        <f>'Score and Card Record'!D444</f>
        <v>0</v>
      </c>
    </row>
    <row r="780" spans="1:3">
      <c r="A780" s="34" t="str">
        <f>'Score and Card Record'!A66</f>
        <v>TANG Yiu Kei (16)</v>
      </c>
      <c r="B780" s="37" t="str">
        <f>'Score and Card Record'!C66</f>
        <v>75ers &amp; Youngsters</v>
      </c>
      <c r="C780" s="43">
        <f>'Score and Card Record'!D66</f>
        <v>0</v>
      </c>
    </row>
    <row r="781" spans="1:3">
      <c r="A781" s="34" t="str">
        <f>'Score and Card Record'!A133</f>
        <v>TAO Tak-Yin, Dexter (90)</v>
      </c>
      <c r="B781" s="37" t="str">
        <f>'Score and Card Record'!C133</f>
        <v>Boot Boot Friends 90/75</v>
      </c>
      <c r="C781" s="43">
        <f>'Score and Card Record'!D133</f>
        <v>0</v>
      </c>
    </row>
    <row r="782" spans="1:3">
      <c r="A782" s="34" t="str">
        <f>'Score and Card Record'!A710</f>
        <v>TING Ka Tsun (02)</v>
      </c>
      <c r="B782" s="37" t="str">
        <f>'Score and Card Record'!C710</f>
        <v>Tai Choi Logistics</v>
      </c>
      <c r="C782" s="43">
        <f>'Score and Card Record'!D710</f>
        <v>0</v>
      </c>
    </row>
    <row r="783" spans="1:3">
      <c r="A783" s="34" t="str">
        <f>'Score and Card Record'!A136</f>
        <v>TO Kim-Fung (90)</v>
      </c>
      <c r="B783" s="37" t="str">
        <f>'Score and Card Record'!C136</f>
        <v>Boot Boot Friends 90/75</v>
      </c>
      <c r="C783" s="43">
        <f>'Score and Card Record'!D136</f>
        <v>0</v>
      </c>
    </row>
    <row r="784" spans="1:3">
      <c r="A784" s="34" t="str">
        <f>'Score and Card Record'!A937</f>
        <v>TO Siu Ting (84)</v>
      </c>
      <c r="B784" s="37" t="str">
        <f>'Score and Card Record'!C937</f>
        <v>WYK Class 84-85</v>
      </c>
      <c r="C784" s="43">
        <f>'Score and Card Record'!D937</f>
        <v>0</v>
      </c>
    </row>
    <row r="785" spans="1:3">
      <c r="A785" s="34" t="str">
        <f>'Score and Card Record'!A386</f>
        <v>TONG Cho Hin (95)</v>
      </c>
      <c r="B785" s="37" t="str">
        <f>'Score and Card Record'!C386</f>
        <v>Galaxy WYK</v>
      </c>
      <c r="C785" s="43">
        <f>'Score and Card Record'!D386</f>
        <v>0</v>
      </c>
    </row>
    <row r="786" spans="1:3">
      <c r="A786" s="34" t="str">
        <f>'Score and Card Record'!A738</f>
        <v>TONG Ho Bentz (06)</v>
      </c>
      <c r="B786" s="37" t="str">
        <f>'Score and Card Record'!C738</f>
        <v>What Team Fun</v>
      </c>
      <c r="C786" s="43">
        <f>'Score and Card Record'!D738</f>
        <v>0</v>
      </c>
    </row>
    <row r="787" spans="1:3">
      <c r="A787" s="34" t="str">
        <f>'Score and Card Record'!A582</f>
        <v>TONG Kai Hang (--)</v>
      </c>
      <c r="B787" s="37" t="str">
        <f>'Score and Card Record'!C582</f>
        <v>Prince Edward</v>
      </c>
      <c r="C787" s="43">
        <f>'Score and Card Record'!D582</f>
        <v>0</v>
      </c>
    </row>
    <row r="788" spans="1:3">
      <c r="A788" s="34" t="str">
        <f>'Score and Card Record'!A358</f>
        <v>TONG Nga Dick (94)</v>
      </c>
      <c r="B788" s="37" t="str">
        <f>'Score and Card Record'!C358</f>
        <v>Friends</v>
      </c>
      <c r="C788" s="43">
        <f>'Score and Card Record'!D358</f>
        <v>0</v>
      </c>
    </row>
    <row r="789" spans="1:3">
      <c r="A789" s="34" t="str">
        <f>'Score and Card Record'!A711</f>
        <v>TONG Tak Shing (--)</v>
      </c>
      <c r="B789" s="37" t="str">
        <f>'Score and Card Record'!C711</f>
        <v>Tai Choi Logistics</v>
      </c>
      <c r="C789" s="43">
        <f>'Score and Card Record'!D711</f>
        <v>0</v>
      </c>
    </row>
    <row r="790" spans="1:3">
      <c r="A790" s="34" t="str">
        <f>'Score and Card Record'!A99</f>
        <v>TSANG Chi On (81)</v>
      </c>
      <c r="B790" s="37" t="str">
        <f>'Score and Card Record'!C99</f>
        <v>Apache Eagle 81</v>
      </c>
      <c r="C790" s="43">
        <f>'Score and Card Record'!D99</f>
        <v>0</v>
      </c>
    </row>
    <row r="791" spans="1:3">
      <c r="A791" s="34" t="str">
        <f>'Score and Card Record'!A685</f>
        <v>TSANG Chiu Chi (89)</v>
      </c>
      <c r="B791" s="37" t="str">
        <f>'Score and Card Record'!C685</f>
        <v>Strong Team</v>
      </c>
      <c r="C791" s="43">
        <f>'Score and Card Record'!D685</f>
        <v>0</v>
      </c>
    </row>
    <row r="792" spans="1:3">
      <c r="A792" s="34" t="str">
        <f>'Score and Card Record'!A797</f>
        <v>TSANG Chun Chi, Felix (87)</v>
      </c>
      <c r="B792" s="37" t="str">
        <f>'Score and Card Record'!C797</f>
        <v>WYCHK 87</v>
      </c>
      <c r="C792" s="43">
        <f>'Score and Card Record'!D797</f>
        <v>0</v>
      </c>
    </row>
    <row r="793" spans="1:3">
      <c r="A793" s="34" t="str">
        <f>'Score and Card Record'!A272</f>
        <v>TSANG Chun Fai, Paul (96)</v>
      </c>
      <c r="B793" s="37" t="str">
        <f>'Score and Card Record'!C272</f>
        <v>Eastern</v>
      </c>
      <c r="C793" s="43">
        <f>'Score and Card Record'!D272</f>
        <v>0</v>
      </c>
    </row>
    <row r="794" spans="1:3">
      <c r="A794" s="34" t="str">
        <f>'Score and Card Record'!A712</f>
        <v>TSANG Ka Kin (02)</v>
      </c>
      <c r="B794" s="37" t="str">
        <f>'Score and Card Record'!C712</f>
        <v>Tai Choi Logistics</v>
      </c>
      <c r="C794" s="43">
        <f>'Score and Card Record'!D712</f>
        <v>0</v>
      </c>
    </row>
    <row r="795" spans="1:3">
      <c r="A795" s="34" t="str">
        <f>'Score and Card Record'!A100</f>
        <v>TSANG Kam Tong (81)</v>
      </c>
      <c r="B795" s="37" t="str">
        <f>'Score and Card Record'!C100</f>
        <v>Apache Eagle 81</v>
      </c>
      <c r="C795" s="43">
        <f>'Score and Card Record'!D100</f>
        <v>0</v>
      </c>
    </row>
    <row r="796" spans="1:3">
      <c r="A796" s="34" t="str">
        <f>'Score and Card Record'!A852</f>
        <v>TSANG Shi Yin (86)</v>
      </c>
      <c r="B796" s="37" t="str">
        <f>'Score and Card Record'!C852</f>
        <v>WYHK80's B Team</v>
      </c>
      <c r="C796" s="43">
        <f>'Score and Card Record'!D852</f>
        <v>0</v>
      </c>
    </row>
    <row r="797" spans="1:3">
      <c r="A797" s="34" t="str">
        <f>'Score and Card Record'!A938</f>
        <v>TSANG Siu Kau (84)</v>
      </c>
      <c r="B797" s="37" t="str">
        <f>'Score and Card Record'!C938</f>
        <v>WYK Class 84-85</v>
      </c>
      <c r="C797" s="43">
        <f>'Score and Card Record'!D938</f>
        <v>0</v>
      </c>
    </row>
    <row r="798" spans="1:3">
      <c r="A798" s="34" t="str">
        <f>'Score and Card Record'!A101</f>
        <v>TSANG Sze Nga, Ingrid (--)</v>
      </c>
      <c r="B798" s="37" t="str">
        <f>'Score and Card Record'!C101</f>
        <v>Apache Eagle 81</v>
      </c>
      <c r="C798" s="43">
        <f>'Score and Card Record'!D101</f>
        <v>0</v>
      </c>
    </row>
    <row r="799" spans="1:3">
      <c r="A799" s="34" t="str">
        <f>'Score and Card Record'!A713</f>
        <v>TSANG Tsz Yau (02)</v>
      </c>
      <c r="B799" s="37" t="str">
        <f>'Score and Card Record'!C713</f>
        <v>Tai Choi Logistics</v>
      </c>
      <c r="C799" s="43">
        <f>'Score and Card Record'!D713</f>
        <v>0</v>
      </c>
    </row>
    <row r="800" spans="1:3">
      <c r="A800" s="34" t="str">
        <f>'Score and Card Record'!A624</f>
        <v>TSANG Wing Tai (05)</v>
      </c>
      <c r="B800" s="37" t="str">
        <f>'Score and Card Record'!C624</f>
        <v>Shooting Cannon</v>
      </c>
      <c r="C800" s="43">
        <f>'Score and Card Record'!D624</f>
        <v>0</v>
      </c>
    </row>
    <row r="801" spans="1:3">
      <c r="A801" s="34" t="str">
        <f>'Score and Card Record'!A939</f>
        <v>TSE Chi Chung, Derek (84)</v>
      </c>
      <c r="B801" s="37" t="str">
        <f>'Score and Card Record'!C939</f>
        <v>WYK Class 84-85</v>
      </c>
      <c r="C801" s="43">
        <f>'Score and Card Record'!D939</f>
        <v>0</v>
      </c>
    </row>
    <row r="802" spans="1:3">
      <c r="A802" s="34" t="str">
        <f>'Score and Card Record'!A740</f>
        <v>TSE Chi Fai (06)</v>
      </c>
      <c r="B802" s="37" t="str">
        <f>'Score and Card Record'!C740</f>
        <v>What Team Fun</v>
      </c>
      <c r="C802" s="43">
        <f>'Score and Card Record'!D740</f>
        <v>0</v>
      </c>
    </row>
    <row r="803" spans="1:3">
      <c r="A803" s="34" t="str">
        <f>'Score and Card Record'!A161</f>
        <v>TSE Chi Fai, Timothy (88)</v>
      </c>
      <c r="B803" s="37" t="str">
        <f>'Score and Card Record'!C161</f>
        <v>Da Da Dui</v>
      </c>
      <c r="C803" s="43">
        <f>'Score and Card Record'!D161</f>
        <v>0</v>
      </c>
    </row>
    <row r="804" spans="1:3">
      <c r="A804" s="34" t="str">
        <f>'Score and Card Record'!A184</f>
        <v>TSE Chi Fai, Timothy (88)</v>
      </c>
      <c r="B804" s="37" t="str">
        <f>'Score and Card Record'!C184</f>
        <v>Da Dui</v>
      </c>
      <c r="C804" s="43">
        <f>'Score and Card Record'!D184</f>
        <v>0</v>
      </c>
    </row>
    <row r="805" spans="1:3">
      <c r="A805" s="34" t="str">
        <f>'Score and Card Record'!A302</f>
        <v>TSE Ka Man (98)</v>
      </c>
      <c r="B805" s="37" t="str">
        <f>'Score and Card Record'!C302</f>
        <v>Europa 900</v>
      </c>
      <c r="C805" s="43">
        <f>'Score and Card Record'!D302</f>
        <v>0</v>
      </c>
    </row>
    <row r="806" spans="1:3">
      <c r="A806" s="34" t="str">
        <f>'Score and Card Record'!A273</f>
        <v>TSE Kam Chi, Alan (91)</v>
      </c>
      <c r="B806" s="37" t="str">
        <f>'Score and Card Record'!C273</f>
        <v>Eastern</v>
      </c>
      <c r="C806" s="43">
        <f>'Score and Card Record'!D273</f>
        <v>0</v>
      </c>
    </row>
    <row r="807" spans="1:3">
      <c r="A807" s="34" t="str">
        <f>'Score and Card Record'!A31</f>
        <v>TSE Kam Hei, Jonathan (--)</v>
      </c>
      <c r="B807" s="37" t="str">
        <f>'Score and Card Record'!C31</f>
        <v>281 da Novac</v>
      </c>
      <c r="C807" s="43">
        <f>'Score and Card Record'!D31</f>
        <v>0</v>
      </c>
    </row>
    <row r="808" spans="1:3">
      <c r="A808" s="34" t="str">
        <f>'Score and Card Record'!A647</f>
        <v>TSE Man Kit, Gilbert (87)</v>
      </c>
      <c r="B808" s="37" t="str">
        <f>'Score and Card Record'!C647</f>
        <v>SPANNERS</v>
      </c>
      <c r="C808" s="43">
        <f>'Score and Card Record'!D647</f>
        <v>0</v>
      </c>
    </row>
    <row r="809" spans="1:3">
      <c r="A809" s="34" t="str">
        <f>'Score and Card Record'!A553</f>
        <v>TSE Man Kit, Jeffrey (08)</v>
      </c>
      <c r="B809" s="37" t="str">
        <f>'Score and Card Record'!C553</f>
        <v>New Star</v>
      </c>
      <c r="C809" s="43">
        <f>'Score and Card Record'!D553</f>
        <v>0</v>
      </c>
    </row>
    <row r="810" spans="1:3">
      <c r="A810" s="34" t="str">
        <f>'Score and Card Record'!A504</f>
        <v>TSE Ming Fong (05)</v>
      </c>
      <c r="B810" s="37" t="str">
        <f>'Score and Card Record'!C504</f>
        <v>KKLM</v>
      </c>
      <c r="C810" s="43">
        <f>'Score and Card Record'!D504</f>
        <v>0</v>
      </c>
    </row>
    <row r="811" spans="1:3">
      <c r="A811" s="34" t="str">
        <f>'Score and Card Record'!A974</f>
        <v>TSE Pui Fung (03)</v>
      </c>
      <c r="B811" s="37" t="str">
        <f>'Score and Card Record'!C974</f>
        <v>Youth United</v>
      </c>
      <c r="C811" s="43">
        <f>'Score and Card Record'!D974</f>
        <v>0</v>
      </c>
    </row>
    <row r="812" spans="1:3">
      <c r="A812" s="34" t="str">
        <f>'Score and Card Record'!A242</f>
        <v>TSE Tze To, Charles (08)</v>
      </c>
      <c r="B812" s="37" t="str">
        <f>'Score and Card Record'!C242</f>
        <v>Drinking United</v>
      </c>
      <c r="C812" s="43">
        <f>'Score and Card Record'!D242</f>
        <v>0</v>
      </c>
    </row>
    <row r="813" spans="1:3">
      <c r="A813" s="34" t="str">
        <f>'Score and Card Record'!A529</f>
        <v>TSE Wai Tao, Adriel (98)</v>
      </c>
      <c r="B813" s="37" t="str">
        <f>'Score and Card Record'!C529</f>
        <v>Mofos</v>
      </c>
      <c r="C813" s="43">
        <f>'Score and Card Record'!D529</f>
        <v>0</v>
      </c>
    </row>
    <row r="814" spans="1:3">
      <c r="A814" s="34" t="str">
        <f>'Score and Card Record'!A505</f>
        <v>TSE Yung Yee, Eugene (05)</v>
      </c>
      <c r="B814" s="37" t="str">
        <f>'Score and Card Record'!C505</f>
        <v>KKLM</v>
      </c>
      <c r="C814" s="43">
        <f>'Score and Card Record'!D505</f>
        <v>0</v>
      </c>
    </row>
    <row r="815" spans="1:3">
      <c r="A815" s="34" t="str">
        <f>'Score and Card Record'!A506</f>
        <v>TSE, Jason (09)</v>
      </c>
      <c r="B815" s="37" t="str">
        <f>'Score and Card Record'!C506</f>
        <v>KKLM</v>
      </c>
      <c r="C815" s="43">
        <f>'Score and Card Record'!D506</f>
        <v>0</v>
      </c>
    </row>
    <row r="816" spans="1:3">
      <c r="A816" s="34" t="str">
        <f>'Score and Card Record'!A243</f>
        <v>TSE, Justin (03)</v>
      </c>
      <c r="B816" s="37" t="str">
        <f>'Score and Card Record'!C243</f>
        <v>Drinking United</v>
      </c>
      <c r="C816" s="43">
        <f>'Score and Card Record'!D243</f>
        <v>0</v>
      </c>
    </row>
    <row r="817" spans="1:3">
      <c r="A817" s="34" t="str">
        <f>'Score and Card Record'!A554</f>
        <v>TSO Yik, Francis (08)</v>
      </c>
      <c r="B817" s="37" t="str">
        <f>'Score and Card Record'!C554</f>
        <v>New Star</v>
      </c>
      <c r="C817" s="43">
        <f>'Score and Card Record'!D554</f>
        <v>0</v>
      </c>
    </row>
    <row r="818" spans="1:3">
      <c r="A818" s="34" t="str">
        <f>'Score and Card Record'!A583</f>
        <v>TSOI Yu Ching (07)</v>
      </c>
      <c r="B818" s="37" t="str">
        <f>'Score and Card Record'!C583</f>
        <v>Prince Edward</v>
      </c>
      <c r="C818" s="43">
        <f>'Score and Card Record'!D583</f>
        <v>0</v>
      </c>
    </row>
    <row r="819" spans="1:3">
      <c r="A819" s="34" t="str">
        <f>'Score and Card Record'!A714</f>
        <v>TSUI Chee Cheung (02)</v>
      </c>
      <c r="B819" s="37" t="str">
        <f>'Score and Card Record'!C714</f>
        <v>Tai Choi Logistics</v>
      </c>
      <c r="C819" s="43">
        <f>'Score and Card Record'!D714</f>
        <v>0</v>
      </c>
    </row>
    <row r="820" spans="1:3">
      <c r="A820" s="34" t="str">
        <f>'Score and Card Record'!A411</f>
        <v>TSUI Kam Man (--)</v>
      </c>
      <c r="B820" s="37" t="str">
        <f>'Score and Card Record'!C411</f>
        <v>Happy Soccer Mania</v>
      </c>
      <c r="C820" s="43">
        <f>'Score and Card Record'!D411</f>
        <v>0</v>
      </c>
    </row>
    <row r="821" spans="1:3">
      <c r="A821" s="34" t="str">
        <f>'Score and Card Record'!A412</f>
        <v>TSUI Kin Sum (94)</v>
      </c>
      <c r="B821" s="37" t="str">
        <f>'Score and Card Record'!C412</f>
        <v>Happy Soccer Mania</v>
      </c>
      <c r="C821" s="43">
        <f>'Score and Card Record'!D412</f>
        <v>0</v>
      </c>
    </row>
    <row r="822" spans="1:3">
      <c r="A822" s="34" t="str">
        <f>'Score and Card Record'!A413</f>
        <v>TSUI Kin Yue (92)</v>
      </c>
      <c r="B822" s="37" t="str">
        <f>'Score and Card Record'!C413</f>
        <v>Happy Soccer Mania</v>
      </c>
      <c r="C822" s="43">
        <f>'Score and Card Record'!D413</f>
        <v>0</v>
      </c>
    </row>
    <row r="823" spans="1:3">
      <c r="A823" s="34" t="str">
        <f>'Score and Card Record'!A555</f>
        <v>TSUI Pak Yan, Bernard (08)</v>
      </c>
      <c r="B823" s="37" t="str">
        <f>'Score and Card Record'!C555</f>
        <v>New Star</v>
      </c>
      <c r="C823" s="43">
        <f>'Score and Card Record'!D555</f>
        <v>0</v>
      </c>
    </row>
    <row r="824" spans="1:3">
      <c r="A824" s="34" t="str">
        <f>'Score and Card Record'!A881</f>
        <v>TSUI Wai Nam, Raymond (82)</v>
      </c>
      <c r="B824" s="37" t="str">
        <f>'Score and Card Record'!C881</f>
        <v>WYK 77-80</v>
      </c>
      <c r="C824" s="43">
        <f>'Score and Card Record'!D881</f>
        <v>0</v>
      </c>
    </row>
    <row r="825" spans="1:3">
      <c r="A825" s="34" t="str">
        <f>'Score and Card Record'!A530</f>
        <v>TSUI Wing Fai, Tony (96)</v>
      </c>
      <c r="B825" s="37" t="str">
        <f>'Score and Card Record'!C530</f>
        <v>Mofos</v>
      </c>
      <c r="C825" s="43">
        <f>'Score and Card Record'!D530</f>
        <v>0</v>
      </c>
    </row>
    <row r="826" spans="1:3">
      <c r="A826" s="34" t="str">
        <f>'Score and Card Record'!A882</f>
        <v>TUNG Kwok Yan, Simon (80)</v>
      </c>
      <c r="B826" s="37" t="str">
        <f>'Score and Card Record'!C882</f>
        <v>WYK 77-80</v>
      </c>
      <c r="C826" s="43">
        <f>'Score and Card Record'!D882</f>
        <v>0</v>
      </c>
    </row>
    <row r="827" spans="1:3">
      <c r="A827" s="34" t="str">
        <f>'Score and Card Record'!A686</f>
        <v>WAI Kin Hang, Talen (89)</v>
      </c>
      <c r="B827" s="37" t="str">
        <f>'Score and Card Record'!C686</f>
        <v>Strong Team</v>
      </c>
      <c r="C827" s="43">
        <f>'Score and Card Record'!D686</f>
        <v>0</v>
      </c>
    </row>
    <row r="828" spans="1:3">
      <c r="A828" s="34" t="str">
        <f>'Score and Card Record'!A274</f>
        <v>WAN Chun Lun, Augustin (91)</v>
      </c>
      <c r="B828" s="37" t="str">
        <f>'Score and Card Record'!C274</f>
        <v>Eastern</v>
      </c>
      <c r="C828" s="43">
        <f>'Score and Card Record'!D274</f>
        <v>0</v>
      </c>
    </row>
    <row r="829" spans="1:3">
      <c r="A829" s="34" t="str">
        <f>'Score and Card Record'!A648</f>
        <v>WAN Chun Lun, Augustin (91)</v>
      </c>
      <c r="B829" s="37" t="str">
        <f>'Score and Card Record'!C648</f>
        <v>SPANNERS</v>
      </c>
      <c r="C829" s="43">
        <f>'Score and Card Record'!D648</f>
        <v>0</v>
      </c>
    </row>
    <row r="830" spans="1:3">
      <c r="A830" s="34" t="str">
        <f>'Score and Card Record'!A649</f>
        <v>WAN Chun Yin (89)</v>
      </c>
      <c r="B830" s="37" t="str">
        <f>'Score and Card Record'!C649</f>
        <v>SPANNERS</v>
      </c>
      <c r="C830" s="43">
        <f>'Score and Card Record'!D649</f>
        <v>0</v>
      </c>
    </row>
    <row r="831" spans="1:3">
      <c r="A831" s="34" t="str">
        <f>'Score and Card Record'!A556</f>
        <v>WAN Chun Yiu, Gary (08)</v>
      </c>
      <c r="B831" s="37" t="str">
        <f>'Score and Card Record'!C556</f>
        <v>New Star</v>
      </c>
      <c r="C831" s="43">
        <f>'Score and Card Record'!D556</f>
        <v>0</v>
      </c>
    </row>
    <row r="832" spans="1:3">
      <c r="A832" s="34" t="str">
        <f>'Score and Card Record'!A445</f>
        <v>WAN Pui Hang (01)</v>
      </c>
      <c r="B832" s="37" t="str">
        <f>'Score and Card Record'!C445</f>
        <v>How To Find You</v>
      </c>
      <c r="C832" s="43">
        <f>'Score and Card Record'!D445</f>
        <v>0</v>
      </c>
    </row>
    <row r="833" spans="1:3">
      <c r="A833" s="34" t="str">
        <f>'Score and Card Record'!A67</f>
        <v>WAN Tak Kai (75)</v>
      </c>
      <c r="B833" s="37" t="str">
        <f>'Score and Card Record'!C67</f>
        <v>75ers &amp; Youngsters</v>
      </c>
      <c r="C833" s="43">
        <f>'Score and Card Record'!D67</f>
        <v>0</v>
      </c>
    </row>
    <row r="834" spans="1:3">
      <c r="A834" s="34" t="str">
        <f>'Score and Card Record'!A137</f>
        <v>WAN Tak-Kai (75)</v>
      </c>
      <c r="B834" s="37" t="str">
        <f>'Score and Card Record'!C137</f>
        <v>Boot Boot Friends 90/75</v>
      </c>
      <c r="C834" s="43">
        <f>'Score and Card Record'!D137</f>
        <v>0</v>
      </c>
    </row>
    <row r="835" spans="1:3">
      <c r="A835" s="34" t="str">
        <f>'Score and Card Record'!A244</f>
        <v>WAN, Felix (03)</v>
      </c>
      <c r="B835" s="37" t="str">
        <f>'Score and Card Record'!C244</f>
        <v>Drinking United</v>
      </c>
      <c r="C835" s="43">
        <f>'Score and Card Record'!D244</f>
        <v>0</v>
      </c>
    </row>
    <row r="836" spans="1:3">
      <c r="A836" s="34" t="str">
        <f>'Score and Card Record'!A828</f>
        <v>WANG Kwan Wai, Wilson (85)</v>
      </c>
      <c r="B836" s="37" t="str">
        <f>'Score and Card Record'!C828</f>
        <v>WYHK78-82 &amp; 85</v>
      </c>
      <c r="C836" s="43">
        <f>'Score and Card Record'!D828</f>
        <v>0</v>
      </c>
    </row>
    <row r="837" spans="1:3">
      <c r="A837" s="34" t="str">
        <f>'Score and Card Record'!A883</f>
        <v>WANG Tak Ming, Henry (79)</v>
      </c>
      <c r="B837" s="37" t="str">
        <f>'Score and Card Record'!C883</f>
        <v>WYK 77-80</v>
      </c>
      <c r="C837" s="43">
        <f>'Score and Card Record'!D883</f>
        <v>0</v>
      </c>
    </row>
    <row r="838" spans="1:3">
      <c r="A838" s="34" t="str">
        <f>'Score and Card Record'!A468</f>
        <v>WONG Cheuk Ki, Enrico (07)</v>
      </c>
      <c r="B838" s="37" t="str">
        <f>'Score and Card Record'!C468</f>
        <v>JJJ</v>
      </c>
      <c r="C838" s="43">
        <f>'Score and Card Record'!D468</f>
        <v>0</v>
      </c>
    </row>
    <row r="839" spans="1:3">
      <c r="A839" s="34" t="str">
        <f>'Score and Card Record'!A853</f>
        <v>WONG Chi Cheung (86)</v>
      </c>
      <c r="B839" s="37" t="str">
        <f>'Score and Card Record'!C853</f>
        <v>WYHK80's B Team</v>
      </c>
      <c r="C839" s="43">
        <f>'Score and Card Record'!D853</f>
        <v>0</v>
      </c>
    </row>
    <row r="840" spans="1:3">
      <c r="A840" s="34" t="str">
        <f>'Score and Card Record'!A359</f>
        <v>WONG Chi Hong, Hugo (93)</v>
      </c>
      <c r="B840" s="37" t="str">
        <f>'Score and Card Record'!C359</f>
        <v>Friends</v>
      </c>
      <c r="C840" s="43">
        <f>'Score and Card Record'!D359</f>
        <v>0</v>
      </c>
    </row>
    <row r="841" spans="1:3">
      <c r="A841" s="34" t="str">
        <f>'Score and Card Record'!A275</f>
        <v>WONG Chi Man (96)</v>
      </c>
      <c r="B841" s="37" t="str">
        <f>'Score and Card Record'!C275</f>
        <v>Eastern</v>
      </c>
      <c r="C841" s="43">
        <f>'Score and Card Record'!D275</f>
        <v>0</v>
      </c>
    </row>
    <row r="842" spans="1:3">
      <c r="A842" s="34" t="str">
        <f>'Score and Card Record'!A975</f>
        <v>WONG Chin Pang, Ray (--)</v>
      </c>
      <c r="B842" s="37" t="str">
        <f>'Score and Card Record'!C975</f>
        <v>Youth United</v>
      </c>
      <c r="C842" s="43">
        <f>'Score and Card Record'!D975</f>
        <v>0</v>
      </c>
    </row>
    <row r="843" spans="1:3">
      <c r="A843" s="34" t="str">
        <f>'Score and Card Record'!A625</f>
        <v>WONG Chun Hang (05)</v>
      </c>
      <c r="B843" s="37" t="str">
        <f>'Score and Card Record'!C625</f>
        <v>Shooting Cannon</v>
      </c>
      <c r="C843" s="43">
        <f>'Score and Card Record'!D625</f>
        <v>0</v>
      </c>
    </row>
    <row r="844" spans="1:3">
      <c r="A844" s="34" t="str">
        <f>'Score and Card Record'!A211</f>
        <v>WONG Chun Kan, Anthony (98)</v>
      </c>
      <c r="B844" s="37" t="str">
        <f>'Score and Card Record'!C211</f>
        <v>Delay</v>
      </c>
      <c r="C844" s="43">
        <f>'Score and Card Record'!D211</f>
        <v>0</v>
      </c>
    </row>
    <row r="845" spans="1:3">
      <c r="A845" s="34" t="str">
        <f>'Score and Card Record'!A766</f>
        <v>WONG Chun Kit (03)</v>
      </c>
      <c r="B845" s="37" t="str">
        <f>'Score and Card Record'!C766</f>
        <v>WY2K</v>
      </c>
      <c r="C845" s="43">
        <f>'Score and Card Record'!D766</f>
        <v>0</v>
      </c>
    </row>
    <row r="846" spans="1:3">
      <c r="A846" s="34" t="str">
        <f>'Score and Card Record'!A185</f>
        <v>WONG Chun Kit, Henri (84)</v>
      </c>
      <c r="B846" s="37" t="str">
        <f>'Score and Card Record'!C185</f>
        <v>Da Dui</v>
      </c>
      <c r="C846" s="43">
        <f>'Score and Card Record'!D185</f>
        <v>0</v>
      </c>
    </row>
    <row r="847" spans="1:3">
      <c r="A847" s="34" t="str">
        <f>'Score and Card Record'!A335</f>
        <v>WONG Chun Yu (04)</v>
      </c>
      <c r="B847" s="37" t="str">
        <f>'Score and Card Record'!C335</f>
        <v>FATX</v>
      </c>
      <c r="C847" s="43">
        <f>'Score and Card Record'!D335</f>
        <v>0</v>
      </c>
    </row>
    <row r="848" spans="1:3">
      <c r="A848" s="34" t="str">
        <f>'Score and Card Record'!A102</f>
        <v>WONG Hei Shing (81)</v>
      </c>
      <c r="B848" s="37" t="str">
        <f>'Score and Card Record'!C102</f>
        <v>Apache Eagle 81</v>
      </c>
      <c r="C848" s="43">
        <f>'Score and Card Record'!D102</f>
        <v>0</v>
      </c>
    </row>
    <row r="849" spans="1:3">
      <c r="A849" s="34" t="str">
        <f>'Score and Card Record'!A715</f>
        <v>WONG Hiu Hei, Hubert (05)</v>
      </c>
      <c r="B849" s="37" t="str">
        <f>'Score and Card Record'!C715</f>
        <v>Tai Choi Logistics</v>
      </c>
      <c r="C849" s="43">
        <f>'Score and Card Record'!D715</f>
        <v>0</v>
      </c>
    </row>
    <row r="850" spans="1:3">
      <c r="A850" s="34" t="str">
        <f>'Score and Card Record'!A276</f>
        <v>WONG Hok Bun (96)</v>
      </c>
      <c r="B850" s="37" t="str">
        <f>'Score and Card Record'!C276</f>
        <v>Eastern</v>
      </c>
      <c r="C850" s="43">
        <f>'Score and Card Record'!D276</f>
        <v>0</v>
      </c>
    </row>
    <row r="851" spans="1:3">
      <c r="A851" s="34" t="str">
        <f>'Score and Card Record'!A212</f>
        <v>WONG Hon Lam (01)</v>
      </c>
      <c r="B851" s="37" t="str">
        <f>'Score and Card Record'!C212</f>
        <v>Delay</v>
      </c>
      <c r="C851" s="43">
        <f>'Score and Card Record'!D212</f>
        <v>0</v>
      </c>
    </row>
    <row r="852" spans="1:3">
      <c r="A852" s="34" t="str">
        <f>'Score and Card Record'!A767</f>
        <v>WONG Hong Kay (00)</v>
      </c>
      <c r="B852" s="37" t="str">
        <f>'Score and Card Record'!C767</f>
        <v>WY2K</v>
      </c>
      <c r="C852" s="43">
        <f>'Score and Card Record'!D767</f>
        <v>0</v>
      </c>
    </row>
    <row r="853" spans="1:3">
      <c r="A853" s="34" t="str">
        <f>'Score and Card Record'!A469</f>
        <v>WONG Ka Hei (07)</v>
      </c>
      <c r="B853" s="37" t="str">
        <f>'Score and Card Record'!C469</f>
        <v>JJJ</v>
      </c>
      <c r="C853" s="43">
        <f>'Score and Card Record'!D469</f>
        <v>0</v>
      </c>
    </row>
    <row r="854" spans="1:3">
      <c r="A854" s="34" t="str">
        <f>'Score and Card Record'!A446</f>
        <v>WONG Ka Ki (01)</v>
      </c>
      <c r="B854" s="37" t="str">
        <f>'Score and Card Record'!C446</f>
        <v>How To Find You</v>
      </c>
      <c r="C854" s="43">
        <f>'Score and Card Record'!D446</f>
        <v>0</v>
      </c>
    </row>
    <row r="855" spans="1:3">
      <c r="A855" s="34" t="str">
        <f>'Score and Card Record'!A414</f>
        <v>WONG Ka Kin (93)</v>
      </c>
      <c r="B855" s="37" t="str">
        <f>'Score and Card Record'!C414</f>
        <v>Happy Soccer Mania</v>
      </c>
      <c r="C855" s="43">
        <f>'Score and Card Record'!D414</f>
        <v>0</v>
      </c>
    </row>
    <row r="856" spans="1:3">
      <c r="A856" s="34" t="str">
        <f>'Score and Card Record'!A908</f>
        <v>WONG Ka Lam, King (92)</v>
      </c>
      <c r="B856" s="37" t="str">
        <f>'Score and Card Record'!C908</f>
        <v>WYK1992ers</v>
      </c>
      <c r="C856" s="43">
        <f>'Score and Card Record'!D908</f>
        <v>0</v>
      </c>
    </row>
    <row r="857" spans="1:3">
      <c r="A857" s="34" t="str">
        <f>'Score and Card Record'!A855</f>
        <v>WONG Kay Fat (84)</v>
      </c>
      <c r="B857" s="37" t="str">
        <f>'Score and Card Record'!C855</f>
        <v>WYHK80's B Team</v>
      </c>
      <c r="C857" s="43">
        <f>'Score and Card Record'!D855</f>
        <v>0</v>
      </c>
    </row>
    <row r="858" spans="1:3">
      <c r="A858" s="34" t="str">
        <f>'Score and Card Record'!A103</f>
        <v>WONG Kin Hung, Jeffrey (81)</v>
      </c>
      <c r="B858" s="37" t="str">
        <f>'Score and Card Record'!C103</f>
        <v>Apache Eagle 81</v>
      </c>
      <c r="C858" s="43">
        <f>'Score and Card Record'!D103</f>
        <v>0</v>
      </c>
    </row>
    <row r="859" spans="1:3">
      <c r="A859" s="34" t="str">
        <f>'Score and Card Record'!A941</f>
        <v>WONG Kin Hung, Simon (84)</v>
      </c>
      <c r="B859" s="37" t="str">
        <f>'Score and Card Record'!C941</f>
        <v>WYK Class 84-85</v>
      </c>
      <c r="C859" s="43">
        <f>'Score and Card Record'!D941</f>
        <v>0</v>
      </c>
    </row>
    <row r="860" spans="1:3">
      <c r="A860" s="34" t="str">
        <f>'Score and Card Record'!A942</f>
        <v>WONG Kin Leung, Ernest (85)</v>
      </c>
      <c r="B860" s="37" t="str">
        <f>'Score and Card Record'!C942</f>
        <v>WYK Class 84-85</v>
      </c>
      <c r="C860" s="43">
        <f>'Score and Card Record'!D942</f>
        <v>0</v>
      </c>
    </row>
    <row r="861" spans="1:3">
      <c r="A861" s="34" t="str">
        <f>'Score and Card Record'!A104</f>
        <v>WONG Koon Shan (81)</v>
      </c>
      <c r="B861" s="37" t="str">
        <f>'Score and Card Record'!C104</f>
        <v>Apache Eagle 81</v>
      </c>
      <c r="C861" s="43">
        <f>'Score and Card Record'!D104</f>
        <v>0</v>
      </c>
    </row>
    <row r="862" spans="1:3">
      <c r="A862" s="34" t="str">
        <f>'Score and Card Record'!A829</f>
        <v>WONG Kung Wing, Elroy (82)</v>
      </c>
      <c r="B862" s="37" t="str">
        <f>'Score and Card Record'!C829</f>
        <v>WYHK78-82 &amp; 85</v>
      </c>
      <c r="C862" s="43">
        <f>'Score and Card Record'!D829</f>
        <v>0</v>
      </c>
    </row>
    <row r="863" spans="1:3">
      <c r="A863" s="34" t="str">
        <f>'Score and Card Record'!A627</f>
        <v>WONG Kwok Fung (05)</v>
      </c>
      <c r="B863" s="37" t="str">
        <f>'Score and Card Record'!C627</f>
        <v>Shooting Cannon</v>
      </c>
      <c r="C863" s="43">
        <f>'Score and Card Record'!D627</f>
        <v>0</v>
      </c>
    </row>
    <row r="864" spans="1:3">
      <c r="A864" s="34" t="str">
        <f>'Score and Card Record'!A214</f>
        <v>WONG Kwok Hei (97)</v>
      </c>
      <c r="B864" s="37" t="str">
        <f>'Score and Card Record'!C214</f>
        <v>Delay</v>
      </c>
      <c r="C864" s="43">
        <f>'Score and Card Record'!D214</f>
        <v>0</v>
      </c>
    </row>
    <row r="865" spans="1:3">
      <c r="A865" s="34" t="str">
        <f>'Score and Card Record'!A884</f>
        <v>WONG Kwok Kai, John (80)</v>
      </c>
      <c r="B865" s="37" t="str">
        <f>'Score and Card Record'!C884</f>
        <v>WYK 77-80</v>
      </c>
      <c r="C865" s="43">
        <f>'Score and Card Record'!D884</f>
        <v>0</v>
      </c>
    </row>
    <row r="866" spans="1:3">
      <c r="A866" s="34" t="str">
        <f>'Score and Card Record'!A68</f>
        <v>WONG Kwok Keung (--)</v>
      </c>
      <c r="B866" s="37" t="str">
        <f>'Score and Card Record'!C68</f>
        <v>75ers &amp; Youngsters</v>
      </c>
      <c r="C866" s="43">
        <f>'Score and Card Record'!D68</f>
        <v>0</v>
      </c>
    </row>
    <row r="867" spans="1:3">
      <c r="A867" s="34" t="str">
        <f>'Score and Card Record'!A215</f>
        <v>WONG Kwok On (01)</v>
      </c>
      <c r="B867" s="37" t="str">
        <f>'Score and Card Record'!C215</f>
        <v>Delay</v>
      </c>
      <c r="C867" s="43">
        <f>'Score and Card Record'!D215</f>
        <v>0</v>
      </c>
    </row>
    <row r="868" spans="1:3">
      <c r="A868" s="34" t="str">
        <f>'Score and Card Record'!A69</f>
        <v>WONG Lai Kin (16)</v>
      </c>
      <c r="B868" s="37" t="str">
        <f>'Score and Card Record'!C69</f>
        <v>75ers &amp; Youngsters</v>
      </c>
      <c r="C868" s="43">
        <f>'Score and Card Record'!D69</f>
        <v>0</v>
      </c>
    </row>
    <row r="869" spans="1:3">
      <c r="A869" s="34" t="str">
        <f>'Score and Card Record'!A650</f>
        <v>WONG Leung Yau, Jimmy (87)</v>
      </c>
      <c r="B869" s="37" t="str">
        <f>'Score and Card Record'!C650</f>
        <v>SPANNERS</v>
      </c>
      <c r="C869" s="43">
        <f>'Score and Card Record'!D650</f>
        <v>0</v>
      </c>
    </row>
    <row r="870" spans="1:3">
      <c r="A870" s="34" t="str">
        <f>'Score and Card Record'!A245</f>
        <v>WONG Lok Chi, Eugene (07)</v>
      </c>
      <c r="B870" s="37" t="str">
        <f>'Score and Card Record'!C245</f>
        <v>Drinking United</v>
      </c>
      <c r="C870" s="43">
        <f>'Score and Card Record'!D245</f>
        <v>0</v>
      </c>
    </row>
    <row r="871" spans="1:3">
      <c r="A871" s="34" t="str">
        <f>'Score and Card Record'!A305</f>
        <v>WONG Lok Man (99)</v>
      </c>
      <c r="B871" s="37" t="str">
        <f>'Score and Card Record'!C305</f>
        <v>Europa 900</v>
      </c>
      <c r="C871" s="43">
        <f>'Score and Card Record'!D305</f>
        <v>0</v>
      </c>
    </row>
    <row r="872" spans="1:3">
      <c r="A872" s="34" t="str">
        <f>'Score and Card Record'!A741</f>
        <v>WONG Man Ho (06)</v>
      </c>
      <c r="B872" s="37" t="str">
        <f>'Score and Card Record'!C741</f>
        <v>What Team Fun</v>
      </c>
      <c r="C872" s="43">
        <f>'Score and Card Record'!D741</f>
        <v>0</v>
      </c>
    </row>
    <row r="873" spans="1:3">
      <c r="A873" s="34" t="str">
        <f>'Score and Card Record'!A105</f>
        <v>WONG Man Shun, Michael (81)</v>
      </c>
      <c r="B873" s="37" t="str">
        <f>'Score and Card Record'!C105</f>
        <v>Apache Eagle 81</v>
      </c>
      <c r="C873" s="43">
        <f>'Score and Card Record'!D105</f>
        <v>0</v>
      </c>
    </row>
    <row r="874" spans="1:3">
      <c r="A874" s="34" t="str">
        <f>'Score and Card Record'!A415</f>
        <v>WONG Meng Tek (93)</v>
      </c>
      <c r="B874" s="37" t="str">
        <f>'Score and Card Record'!C415</f>
        <v>Happy Soccer Mania</v>
      </c>
      <c r="C874" s="43">
        <f>'Score and Card Record'!D415</f>
        <v>0</v>
      </c>
    </row>
    <row r="875" spans="1:3">
      <c r="A875" s="34" t="str">
        <f>'Score and Card Record'!A742</f>
        <v>WONG Pang Chin (06)</v>
      </c>
      <c r="B875" s="37" t="str">
        <f>'Score and Card Record'!C742</f>
        <v>What Team Fun</v>
      </c>
      <c r="C875" s="43">
        <f>'Score and Card Record'!D742</f>
        <v>0</v>
      </c>
    </row>
    <row r="876" spans="1:3">
      <c r="A876" s="34" t="str">
        <f>'Score and Card Record'!A416</f>
        <v>WONG Ping Yee (93)</v>
      </c>
      <c r="B876" s="37" t="str">
        <f>'Score and Card Record'!C416</f>
        <v>Happy Soccer Mania</v>
      </c>
      <c r="C876" s="43">
        <f>'Score and Card Record'!D416</f>
        <v>0</v>
      </c>
    </row>
    <row r="877" spans="1:3">
      <c r="A877" s="34" t="str">
        <f>'Score and Card Record'!A417</f>
        <v>WONG San Fung (90)</v>
      </c>
      <c r="B877" s="37" t="str">
        <f>'Score and Card Record'!C417</f>
        <v>Happy Soccer Mania</v>
      </c>
      <c r="C877" s="43">
        <f>'Score and Card Record'!D417</f>
        <v>0</v>
      </c>
    </row>
    <row r="878" spans="1:3">
      <c r="A878" s="34" t="str">
        <f>'Score and Card Record'!A909</f>
        <v>WONG Sen Yiu, David (92)</v>
      </c>
      <c r="B878" s="37" t="str">
        <f>'Score and Card Record'!C909</f>
        <v>WYK1992ers</v>
      </c>
      <c r="C878" s="43">
        <f>'Score and Card Record'!D909</f>
        <v>0</v>
      </c>
    </row>
    <row r="879" spans="1:3">
      <c r="A879" s="34" t="str">
        <f>'Score and Card Record'!A186</f>
        <v>WONG Seung Fai, Edward (82)</v>
      </c>
      <c r="B879" s="37" t="str">
        <f>'Score and Card Record'!C186</f>
        <v>Da Dui</v>
      </c>
      <c r="C879" s="43">
        <f>'Score and Card Record'!D186</f>
        <v>0</v>
      </c>
    </row>
    <row r="880" spans="1:3">
      <c r="A880" s="34" t="str">
        <f>'Score and Card Record'!A830</f>
        <v>WONG Sheung Fai, Edward (82)</v>
      </c>
      <c r="B880" s="37" t="str">
        <f>'Score and Card Record'!C830</f>
        <v>WYHK78-82 &amp; 85</v>
      </c>
      <c r="C880" s="43">
        <f>'Score and Card Record'!D830</f>
        <v>0</v>
      </c>
    </row>
    <row r="881" spans="1:3">
      <c r="A881" s="34" t="str">
        <f>'Score and Card Record'!A886</f>
        <v>WONG Shui Ming, Philip (80)</v>
      </c>
      <c r="B881" s="37" t="str">
        <f>'Score and Card Record'!C886</f>
        <v>WYK 77-80</v>
      </c>
      <c r="C881" s="43">
        <f>'Score and Card Record'!D886</f>
        <v>0</v>
      </c>
    </row>
    <row r="882" spans="1:3">
      <c r="A882" s="34" t="str">
        <f>'Score and Card Record'!A70</f>
        <v>WONG Siu Kei (16)</v>
      </c>
      <c r="B882" s="37" t="str">
        <f>'Score and Card Record'!C70</f>
        <v>75ers &amp; Youngsters</v>
      </c>
      <c r="C882" s="43">
        <f>'Score and Card Record'!D70</f>
        <v>0</v>
      </c>
    </row>
    <row r="883" spans="1:3">
      <c r="A883" s="34" t="str">
        <f>'Score and Card Record'!A360</f>
        <v>WONG Siu Wai (93)</v>
      </c>
      <c r="B883" s="37" t="str">
        <f>'Score and Card Record'!C360</f>
        <v>Friends</v>
      </c>
      <c r="C883" s="43">
        <f>'Score and Card Record'!D360</f>
        <v>0</v>
      </c>
    </row>
    <row r="884" spans="1:3">
      <c r="A884" s="34" t="str">
        <f>'Score and Card Record'!A943</f>
        <v>WONG Tak Chiu, Leslie (84)</v>
      </c>
      <c r="B884" s="37" t="str">
        <f>'Score and Card Record'!C943</f>
        <v>WYK Class 84-85</v>
      </c>
      <c r="C884" s="43">
        <f>'Score and Card Record'!D943</f>
        <v>0</v>
      </c>
    </row>
    <row r="885" spans="1:3">
      <c r="A885" s="34" t="str">
        <f>'Score and Card Record'!A944</f>
        <v>WONG Tak Wah (85)</v>
      </c>
      <c r="B885" s="37" t="str">
        <f>'Score and Card Record'!C944</f>
        <v>WYK Class 84-85</v>
      </c>
      <c r="C885" s="43">
        <f>'Score and Card Record'!D944</f>
        <v>0</v>
      </c>
    </row>
    <row r="886" spans="1:3">
      <c r="A886" s="34" t="str">
        <f>'Score and Card Record'!A601</f>
        <v>WONG Tin Shing (86)</v>
      </c>
      <c r="B886" s="37" t="str">
        <f>'Score and Card Record'!C601</f>
        <v>S&amp;P</v>
      </c>
      <c r="C886" s="43">
        <f>'Score and Card Record'!D601</f>
        <v>0</v>
      </c>
    </row>
    <row r="887" spans="1:3">
      <c r="A887" s="34" t="str">
        <f>'Score and Card Record'!A651</f>
        <v>WONG Tin Shing (86)</v>
      </c>
      <c r="B887" s="37" t="str">
        <f>'Score and Card Record'!C651</f>
        <v>SPANNERS</v>
      </c>
      <c r="C887" s="43">
        <f>'Score and Card Record'!D651</f>
        <v>0</v>
      </c>
    </row>
    <row r="888" spans="1:3">
      <c r="A888" s="34" t="str">
        <f>'Score and Card Record'!A277</f>
        <v>WONG Tsz Wai (96)</v>
      </c>
      <c r="B888" s="37" t="str">
        <f>'Score and Card Record'!C277</f>
        <v>Eastern</v>
      </c>
      <c r="C888" s="43">
        <f>'Score and Card Record'!D277</f>
        <v>0</v>
      </c>
    </row>
    <row r="889" spans="1:3">
      <c r="A889" s="34" t="str">
        <f>'Score and Card Record'!A945</f>
        <v>WONG Wai Keung, Francis (84)</v>
      </c>
      <c r="B889" s="37" t="str">
        <f>'Score and Card Record'!C945</f>
        <v>WYK Class 84-85</v>
      </c>
      <c r="C889" s="43">
        <f>'Score and Card Record'!D945</f>
        <v>0</v>
      </c>
    </row>
    <row r="890" spans="1:3">
      <c r="A890" s="34" t="str">
        <f>'Score and Card Record'!A278</f>
        <v>WONG Wai Kin (96)</v>
      </c>
      <c r="B890" s="37" t="str">
        <f>'Score and Card Record'!C278</f>
        <v>Eastern</v>
      </c>
      <c r="C890" s="43">
        <f>'Score and Card Record'!D278</f>
        <v>0</v>
      </c>
    </row>
    <row r="891" spans="1:3">
      <c r="A891" s="34" t="str">
        <f>'Score and Card Record'!A584</f>
        <v>WONG Wai Man (07)</v>
      </c>
      <c r="B891" s="37" t="str">
        <f>'Score and Card Record'!C584</f>
        <v>Prince Edward</v>
      </c>
      <c r="C891" s="43">
        <f>'Score and Card Record'!D584</f>
        <v>0</v>
      </c>
    </row>
    <row r="892" spans="1:3">
      <c r="A892" s="34" t="str">
        <f>'Score and Card Record'!A106</f>
        <v>WONG Wai Man, Raymond (81)</v>
      </c>
      <c r="B892" s="37" t="str">
        <f>'Score and Card Record'!C106</f>
        <v>Apache Eagle 81</v>
      </c>
      <c r="C892" s="43">
        <f>'Score and Card Record'!D106</f>
        <v>0</v>
      </c>
    </row>
    <row r="893" spans="1:3">
      <c r="A893" s="34" t="str">
        <f>'Score and Card Record'!A976</f>
        <v>WONG Wing Fai (01)</v>
      </c>
      <c r="B893" s="37" t="str">
        <f>'Score and Card Record'!C976</f>
        <v>Youth United</v>
      </c>
      <c r="C893" s="43">
        <f>'Score and Card Record'!D976</f>
        <v>0</v>
      </c>
    </row>
    <row r="894" spans="1:3">
      <c r="A894" s="34" t="str">
        <f>'Score and Card Record'!A162</f>
        <v>WONG Wing Hang, Michael (88)</v>
      </c>
      <c r="B894" s="37" t="str">
        <f>'Score and Card Record'!C162</f>
        <v>Da Da Dui</v>
      </c>
      <c r="C894" s="43">
        <f>'Score and Card Record'!D162</f>
        <v>0</v>
      </c>
    </row>
    <row r="895" spans="1:3">
      <c r="A895" s="34" t="str">
        <f>'Score and Card Record'!A743</f>
        <v>WONG Yeung Hoi (06)</v>
      </c>
      <c r="B895" s="37" t="str">
        <f>'Score and Card Record'!C743</f>
        <v>What Team Fun</v>
      </c>
      <c r="C895" s="43">
        <f>'Score and Card Record'!D743</f>
        <v>0</v>
      </c>
    </row>
    <row r="896" spans="1:3">
      <c r="A896" s="34" t="str">
        <f>'Score and Card Record'!A447</f>
        <v>WONG Yuk Hang (--)</v>
      </c>
      <c r="B896" s="37" t="str">
        <f>'Score and Card Record'!C447</f>
        <v>How To Find You</v>
      </c>
      <c r="C896" s="43">
        <f>'Score and Card Record'!D447</f>
        <v>0</v>
      </c>
    </row>
    <row r="897" spans="1:3">
      <c r="A897" s="34" t="str">
        <f>'Score and Card Record'!A387</f>
        <v>WONG Yun Lung, Sunny (94)</v>
      </c>
      <c r="B897" s="37" t="str">
        <f>'Score and Card Record'!C387</f>
        <v>Galaxy WYK</v>
      </c>
      <c r="C897" s="43">
        <f>'Score and Card Record'!D387</f>
        <v>0</v>
      </c>
    </row>
    <row r="898" spans="1:3">
      <c r="A898" s="34" t="str">
        <f>'Score and Card Record'!A744</f>
        <v>WONG Yun Sheung (06)</v>
      </c>
      <c r="B898" s="37" t="str">
        <f>'Score and Card Record'!C744</f>
        <v>What Team Fun</v>
      </c>
      <c r="C898" s="43">
        <f>'Score and Card Record'!D744</f>
        <v>0</v>
      </c>
    </row>
    <row r="899" spans="1:3">
      <c r="A899" s="34" t="str">
        <f>'Score and Card Record'!A799</f>
        <v>WOO Wang Kee (87)</v>
      </c>
      <c r="B899" s="37" t="str">
        <f>'Score and Card Record'!C799</f>
        <v>WYCHK 87</v>
      </c>
      <c r="C899" s="43">
        <f>'Score and Card Record'!D799</f>
        <v>0</v>
      </c>
    </row>
    <row r="900" spans="1:3">
      <c r="A900" s="34" t="str">
        <f>'Score and Card Record'!A652</f>
        <v>WOO Yu Cho (87)</v>
      </c>
      <c r="B900" s="37" t="str">
        <f>'Score and Card Record'!C652</f>
        <v>SPANNERS</v>
      </c>
      <c r="C900" s="43">
        <f>'Score and Card Record'!D652</f>
        <v>0</v>
      </c>
    </row>
    <row r="901" spans="1:3">
      <c r="A901" s="34" t="str">
        <f>'Score and Card Record'!A216</f>
        <v>WU Chun Cheung (00)</v>
      </c>
      <c r="B901" s="37" t="str">
        <f>'Score and Card Record'!C216</f>
        <v>Delay</v>
      </c>
      <c r="C901" s="43">
        <f>'Score and Card Record'!D216</f>
        <v>0</v>
      </c>
    </row>
    <row r="902" spans="1:3">
      <c r="A902" s="34" t="str">
        <f>'Score and Card Record'!A946</f>
        <v>WU Chun Man (84)</v>
      </c>
      <c r="B902" s="37" t="str">
        <f>'Score and Card Record'!C946</f>
        <v>WYK Class 84-85</v>
      </c>
      <c r="C902" s="43">
        <f>'Score and Card Record'!D946</f>
        <v>0</v>
      </c>
    </row>
    <row r="903" spans="1:3">
      <c r="A903" s="34" t="str">
        <f>'Score and Card Record'!A687</f>
        <v>WU Ka Man (88)</v>
      </c>
      <c r="B903" s="37" t="str">
        <f>'Score and Card Record'!C687</f>
        <v>Strong Team</v>
      </c>
      <c r="C903" s="43">
        <f>'Score and Card Record'!D687</f>
        <v>0</v>
      </c>
    </row>
    <row r="904" spans="1:3">
      <c r="A904" s="34" t="str">
        <f>'Score and Card Record'!A532</f>
        <v>WU Ka Wai (96)</v>
      </c>
      <c r="B904" s="37" t="str">
        <f>'Score and Card Record'!C532</f>
        <v>Mofos</v>
      </c>
      <c r="C904" s="43">
        <f>'Score and Card Record'!D532</f>
        <v>0</v>
      </c>
    </row>
    <row r="905" spans="1:3">
      <c r="A905" s="34" t="str">
        <f>'Score and Card Record'!A71</f>
        <v>WU King Long (16)</v>
      </c>
      <c r="B905" s="37" t="str">
        <f>'Score and Card Record'!C71</f>
        <v>75ers &amp; Youngsters</v>
      </c>
      <c r="C905" s="43">
        <f>'Score and Card Record'!D71</f>
        <v>0</v>
      </c>
    </row>
    <row r="906" spans="1:3">
      <c r="A906" s="34" t="str">
        <f>'Score and Card Record'!A800</f>
        <v>WU Shek Chun, Wilfred (87)</v>
      </c>
      <c r="B906" s="37" t="str">
        <f>'Score and Card Record'!C800</f>
        <v>WYCHK 87</v>
      </c>
      <c r="C906" s="43">
        <f>'Score and Card Record'!D800</f>
        <v>0</v>
      </c>
    </row>
    <row r="907" spans="1:3">
      <c r="A907" s="34" t="str">
        <f>'Score and Card Record'!A856</f>
        <v>WU Shek Wai (83)</v>
      </c>
      <c r="B907" s="37" t="str">
        <f>'Score and Card Record'!C856</f>
        <v>WYHK80's B Team</v>
      </c>
      <c r="C907" s="43">
        <f>'Score and Card Record'!D856</f>
        <v>0</v>
      </c>
    </row>
    <row r="908" spans="1:3">
      <c r="A908" s="34" t="str">
        <f>'Score and Card Record'!A801</f>
        <v>WU Siu Hong (14+)</v>
      </c>
      <c r="B908" s="37" t="str">
        <f>'Score and Card Record'!C801</f>
        <v>WYCHK 87</v>
      </c>
      <c r="C908" s="43">
        <f>'Score and Card Record'!D801</f>
        <v>0</v>
      </c>
    </row>
    <row r="909" spans="1:3">
      <c r="A909" s="34" t="str">
        <f>'Score and Card Record'!A307</f>
        <v>WU Yu Wai, David (98)</v>
      </c>
      <c r="B909" s="37" t="str">
        <f>'Score and Card Record'!C307</f>
        <v>Europa 900</v>
      </c>
      <c r="C909" s="43">
        <f>'Score and Card Record'!D307</f>
        <v>0</v>
      </c>
    </row>
    <row r="910" spans="1:3">
      <c r="A910" s="34" t="str">
        <f>'Score and Card Record'!A246</f>
        <v>WU, Donald (03)</v>
      </c>
      <c r="B910" s="37" t="str">
        <f>'Score and Card Record'!C246</f>
        <v>Drinking United</v>
      </c>
      <c r="C910" s="43">
        <f>'Score and Card Record'!D246</f>
        <v>0</v>
      </c>
    </row>
    <row r="911" spans="1:3">
      <c r="A911" s="34" t="str">
        <f>'Score and Card Record'!A361</f>
        <v>YAM Chi Ho (94)</v>
      </c>
      <c r="B911" s="37" t="str">
        <f>'Score and Card Record'!C361</f>
        <v>Friends</v>
      </c>
      <c r="C911" s="43">
        <f>'Score and Card Record'!D361</f>
        <v>0</v>
      </c>
    </row>
    <row r="912" spans="1:3">
      <c r="A912" s="34" t="str">
        <f>'Score and Card Record'!A745</f>
        <v>YAM Kwok Ngai (06)</v>
      </c>
      <c r="B912" s="37" t="str">
        <f>'Score and Card Record'!C745</f>
        <v>What Team Fun</v>
      </c>
      <c r="C912" s="43">
        <f>'Score and Card Record'!D745</f>
        <v>0</v>
      </c>
    </row>
    <row r="913" spans="1:3">
      <c r="A913" s="34" t="str">
        <f>'Score and Card Record'!A857</f>
        <v>YAM Tak Hang (84)</v>
      </c>
      <c r="B913" s="37" t="str">
        <f>'Score and Card Record'!C857</f>
        <v>WYHK80's B Team</v>
      </c>
      <c r="C913" s="43">
        <f>'Score and Card Record'!D857</f>
        <v>0</v>
      </c>
    </row>
    <row r="914" spans="1:3">
      <c r="A914" s="34" t="str">
        <f>'Score and Card Record'!A418</f>
        <v>YAM Yik Hang (--)</v>
      </c>
      <c r="B914" s="37" t="str">
        <f>'Score and Card Record'!C418</f>
        <v>Happy Soccer Mania</v>
      </c>
      <c r="C914" s="43">
        <f>'Score and Card Record'!D418</f>
        <v>0</v>
      </c>
    </row>
    <row r="915" spans="1:3">
      <c r="A915" s="34" t="str">
        <f>'Score and Card Record'!A585</f>
        <v>YAN Ho Wai (07)</v>
      </c>
      <c r="B915" s="37" t="str">
        <f>'Score and Card Record'!C585</f>
        <v>Prince Edward</v>
      </c>
      <c r="C915" s="43">
        <f>'Score and Card Record'!D585</f>
        <v>0</v>
      </c>
    </row>
    <row r="916" spans="1:3">
      <c r="A916" s="34" t="str">
        <f>'Score and Card Record'!A163</f>
        <v>YANG Man Lung (94)</v>
      </c>
      <c r="B916" s="37" t="str">
        <f>'Score and Card Record'!C163</f>
        <v>Da Da Dui</v>
      </c>
      <c r="C916" s="43">
        <f>'Score and Card Record'!D163</f>
        <v>0</v>
      </c>
    </row>
    <row r="917" spans="1:3">
      <c r="A917" s="34" t="str">
        <f>'Score and Card Record'!A187</f>
        <v>YANG Man Lung (94)</v>
      </c>
      <c r="B917" s="37" t="str">
        <f>'Score and Card Record'!C187</f>
        <v>Da Dui</v>
      </c>
      <c r="C917" s="43">
        <f>'Score and Card Record'!D187</f>
        <v>0</v>
      </c>
    </row>
    <row r="918" spans="1:3">
      <c r="A918" s="34" t="str">
        <f>'Score and Card Record'!A470</f>
        <v>YAU Chun Him (07)</v>
      </c>
      <c r="B918" s="37" t="str">
        <f>'Score and Card Record'!C470</f>
        <v>JJJ</v>
      </c>
      <c r="C918" s="43">
        <f>'Score and Card Record'!D470</f>
        <v>0</v>
      </c>
    </row>
    <row r="919" spans="1:3">
      <c r="A919" s="34" t="str">
        <f>'Score and Card Record'!A279</f>
        <v>YAU Ho Bun (--)</v>
      </c>
      <c r="B919" s="37" t="str">
        <f>'Score and Card Record'!C279</f>
        <v>Eastern</v>
      </c>
      <c r="C919" s="43">
        <f>'Score and Card Record'!D279</f>
        <v>0</v>
      </c>
    </row>
    <row r="920" spans="1:3">
      <c r="A920" s="34" t="str">
        <f>'Score and Card Record'!A716</f>
        <v>YAU Ka Shing (02)</v>
      </c>
      <c r="B920" s="37" t="str">
        <f>'Score and Card Record'!C716</f>
        <v>Tai Choi Logistics</v>
      </c>
      <c r="C920" s="43">
        <f>'Score and Card Record'!D716</f>
        <v>0</v>
      </c>
    </row>
    <row r="921" spans="1:3">
      <c r="A921" s="34" t="str">
        <f>'Score and Card Record'!A557</f>
        <v>YAU Ka Wa (08)</v>
      </c>
      <c r="B921" s="37" t="str">
        <f>'Score and Card Record'!C557</f>
        <v>New Star</v>
      </c>
      <c r="C921" s="43">
        <f>'Score and Card Record'!D557</f>
        <v>0</v>
      </c>
    </row>
    <row r="922" spans="1:3">
      <c r="A922" s="34" t="str">
        <f>'Score and Card Record'!A507</f>
        <v>YAU Kai Ming (05)</v>
      </c>
      <c r="B922" s="37" t="str">
        <f>'Score and Card Record'!C507</f>
        <v>KKLM</v>
      </c>
      <c r="C922" s="43">
        <f>'Score and Card Record'!D507</f>
        <v>0</v>
      </c>
    </row>
    <row r="923" spans="1:3">
      <c r="A923" s="34" t="str">
        <f>'Score and Card Record'!A72</f>
        <v>YEA Sui Shing (16)</v>
      </c>
      <c r="B923" s="37" t="str">
        <f>'Score and Card Record'!C72</f>
        <v>75ers &amp; Youngsters</v>
      </c>
      <c r="C923" s="43">
        <f>'Score and Card Record'!D72</f>
        <v>0</v>
      </c>
    </row>
    <row r="924" spans="1:3">
      <c r="A924" s="34" t="str">
        <f>'Score and Card Record'!A308</f>
        <v>YEUNG Chun Yu (--)</v>
      </c>
      <c r="B924" s="37" t="str">
        <f>'Score and Card Record'!C308</f>
        <v>Europa 900</v>
      </c>
      <c r="C924" s="43">
        <f>'Score and Card Record'!D308</f>
        <v>0</v>
      </c>
    </row>
    <row r="925" spans="1:3">
      <c r="A925" s="34" t="str">
        <f>'Score and Card Record'!A32</f>
        <v>YEUNG Di, Daniel (01)</v>
      </c>
      <c r="B925" s="37" t="str">
        <f>'Score and Card Record'!C32</f>
        <v>281 da Novac</v>
      </c>
      <c r="C925" s="43">
        <f>'Score and Card Record'!D32</f>
        <v>0</v>
      </c>
    </row>
    <row r="926" spans="1:3">
      <c r="A926" s="34" t="str">
        <f>'Score and Card Record'!A164</f>
        <v>YEUNG Hin Kei (88)</v>
      </c>
      <c r="B926" s="37" t="str">
        <f>'Score and Card Record'!C164</f>
        <v>Da Da Dui</v>
      </c>
      <c r="C926" s="43">
        <f>'Score and Card Record'!D164</f>
        <v>0</v>
      </c>
    </row>
    <row r="927" spans="1:3">
      <c r="A927" s="34" t="str">
        <f>'Score and Card Record'!A603</f>
        <v>YEUNG Hon Chung (86)</v>
      </c>
      <c r="B927" s="37" t="str">
        <f>'Score and Card Record'!C603</f>
        <v>S&amp;P</v>
      </c>
      <c r="C927" s="43">
        <f>'Score and Card Record'!D603</f>
        <v>0</v>
      </c>
    </row>
    <row r="928" spans="1:3">
      <c r="A928" s="34" t="str">
        <f>'Score and Card Record'!A654</f>
        <v>YEUNG Hon Chung (86)</v>
      </c>
      <c r="B928" s="37" t="str">
        <f>'Score and Card Record'!C654</f>
        <v>SPANNERS</v>
      </c>
      <c r="C928" s="43">
        <f>'Score and Card Record'!D654</f>
        <v>0</v>
      </c>
    </row>
    <row r="929" spans="1:3">
      <c r="A929" s="34" t="str">
        <f>'Score and Card Record'!A448</f>
        <v>YEUNG Ka Ming (04)</v>
      </c>
      <c r="B929" s="37" t="str">
        <f>'Score and Card Record'!C448</f>
        <v>How To Find You</v>
      </c>
      <c r="C929" s="43">
        <f>'Score and Card Record'!D448</f>
        <v>0</v>
      </c>
    </row>
    <row r="930" spans="1:3">
      <c r="A930" s="34" t="str">
        <f>'Score and Card Record'!A138</f>
        <v>YEUNG Ka-Hong, Eric (90)</v>
      </c>
      <c r="B930" s="37" t="str">
        <f>'Score and Card Record'!C138</f>
        <v>Boot Boot Friends 90/75</v>
      </c>
      <c r="C930" s="43">
        <f>'Score and Card Record'!D138</f>
        <v>0</v>
      </c>
    </row>
    <row r="931" spans="1:3">
      <c r="A931" s="34" t="str">
        <f>'Score and Card Record'!A419</f>
        <v>YEUNG Kai Ming (93)</v>
      </c>
      <c r="B931" s="37" t="str">
        <f>'Score and Card Record'!C419</f>
        <v>Happy Soccer Mania</v>
      </c>
      <c r="C931" s="43">
        <f>'Score and Card Record'!D419</f>
        <v>0</v>
      </c>
    </row>
    <row r="932" spans="1:3">
      <c r="A932" s="34" t="str">
        <f>'Score and Card Record'!A471</f>
        <v>YEUNG Kai Wing (07)</v>
      </c>
      <c r="B932" s="37" t="str">
        <f>'Score and Card Record'!C471</f>
        <v>JJJ</v>
      </c>
      <c r="C932" s="43">
        <f>'Score and Card Record'!D471</f>
        <v>0</v>
      </c>
    </row>
    <row r="933" spans="1:3">
      <c r="A933" s="34" t="str">
        <f>'Score and Card Record'!A472</f>
        <v>YEUNG Kin Pang (--)</v>
      </c>
      <c r="B933" s="37" t="str">
        <f>'Score and Card Record'!C472</f>
        <v>JJJ</v>
      </c>
      <c r="C933" s="43">
        <f>'Score and Card Record'!D472</f>
        <v>0</v>
      </c>
    </row>
    <row r="934" spans="1:3">
      <c r="A934" s="34" t="str">
        <f>'Score and Card Record'!A558</f>
        <v>YEUNG Ming Cheung, Matt (08)</v>
      </c>
      <c r="B934" s="37" t="str">
        <f>'Score and Card Record'!C558</f>
        <v>New Star</v>
      </c>
      <c r="C934" s="43">
        <f>'Score and Card Record'!D558</f>
        <v>0</v>
      </c>
    </row>
    <row r="935" spans="1:3">
      <c r="A935" s="34" t="str">
        <f>'Score and Card Record'!A33</f>
        <v>YEUNG Shui Pang, Kelvin (02)</v>
      </c>
      <c r="B935" s="37" t="str">
        <f>'Score and Card Record'!C33</f>
        <v>281 da Novac</v>
      </c>
      <c r="C935" s="43">
        <f>'Score and Card Record'!D33</f>
        <v>0</v>
      </c>
    </row>
    <row r="936" spans="1:3">
      <c r="A936" s="34" t="str">
        <f>'Score and Card Record'!A107</f>
        <v>YEUNG Wai Kei (81)</v>
      </c>
      <c r="B936" s="37" t="str">
        <f>'Score and Card Record'!C107</f>
        <v>Apache Eagle 81</v>
      </c>
      <c r="C936" s="43">
        <f>'Score and Card Record'!D107</f>
        <v>0</v>
      </c>
    </row>
    <row r="937" spans="1:3">
      <c r="A937" s="34" t="str">
        <f>'Score and Card Record'!A831</f>
        <v>YEUNG Wan Shing, Vincent (81)</v>
      </c>
      <c r="B937" s="37" t="str">
        <f>'Score and Card Record'!C831</f>
        <v>WYHK78-82 &amp; 85</v>
      </c>
      <c r="C937" s="43">
        <f>'Score and Card Record'!D831</f>
        <v>0</v>
      </c>
    </row>
    <row r="938" spans="1:3">
      <c r="A938" s="34" t="str">
        <f>'Score and Card Record'!A309</f>
        <v>YEUNG Ying Kit, Henry (98)</v>
      </c>
      <c r="B938" s="37" t="str">
        <f>'Score and Card Record'!C309</f>
        <v>Europa 900</v>
      </c>
      <c r="C938" s="43">
        <f>'Score and Card Record'!D309</f>
        <v>0</v>
      </c>
    </row>
    <row r="939" spans="1:3">
      <c r="A939" s="34" t="str">
        <f>'Score and Card Record'!A858</f>
        <v>YEUNG Yun Sang (83)</v>
      </c>
      <c r="B939" s="37" t="str">
        <f>'Score and Card Record'!C858</f>
        <v>WYHK80's B Team</v>
      </c>
      <c r="C939" s="43">
        <f>'Score and Card Record'!D858</f>
        <v>0</v>
      </c>
    </row>
    <row r="940" spans="1:3">
      <c r="A940" s="34" t="str">
        <f>'Score and Card Record'!A832</f>
        <v>YEUNG, Arnold (14+)</v>
      </c>
      <c r="B940" s="37" t="str">
        <f>'Score and Card Record'!C832</f>
        <v>WYHK78-82 &amp; 85</v>
      </c>
      <c r="C940" s="43">
        <f>'Score and Card Record'!D832</f>
        <v>0</v>
      </c>
    </row>
    <row r="941" spans="1:3">
      <c r="A941" s="34" t="str">
        <f>'Score and Card Record'!A449</f>
        <v>YEUNG, Ronny (00)</v>
      </c>
      <c r="B941" s="37" t="str">
        <f>'Score and Card Record'!C449</f>
        <v>How To Find You</v>
      </c>
      <c r="C941" s="43">
        <f>'Score and Card Record'!D449</f>
        <v>0</v>
      </c>
    </row>
    <row r="942" spans="1:3">
      <c r="A942" s="34" t="str">
        <f>'Score and Card Record'!A949</f>
        <v>YIM Ho Wai, Stephen (84)</v>
      </c>
      <c r="B942" s="37" t="str">
        <f>'Score and Card Record'!C949</f>
        <v>WYK Class 84-85</v>
      </c>
      <c r="C942" s="43">
        <f>'Score and Card Record'!D949</f>
        <v>0</v>
      </c>
    </row>
    <row r="943" spans="1:3">
      <c r="A943" s="34" t="str">
        <f>'Score and Card Record'!A450</f>
        <v>YIM Man Chit (00)</v>
      </c>
      <c r="B943" s="37" t="str">
        <f>'Score and Card Record'!C450</f>
        <v>How To Find You</v>
      </c>
      <c r="C943" s="43">
        <f>'Score and Card Record'!D450</f>
        <v>0</v>
      </c>
    </row>
    <row r="944" spans="1:3">
      <c r="A944" s="34" t="str">
        <f>'Score and Card Record'!A977</f>
        <v>YIM Matthew (02)</v>
      </c>
      <c r="B944" s="37" t="str">
        <f>'Score and Card Record'!C977</f>
        <v>Youth United</v>
      </c>
      <c r="C944" s="43">
        <f>'Score and Card Record'!D977</f>
        <v>0</v>
      </c>
    </row>
    <row r="945" spans="1:3">
      <c r="A945" s="34" t="str">
        <f>'Score and Card Record'!A746</f>
        <v>YING Hong Toa (06)</v>
      </c>
      <c r="B945" s="37" t="str">
        <f>'Score and Card Record'!C746</f>
        <v>What Team Fun</v>
      </c>
      <c r="C945" s="43">
        <f>'Score and Card Record'!D746</f>
        <v>0</v>
      </c>
    </row>
    <row r="946" spans="1:3">
      <c r="A946" s="34" t="str">
        <f>'Score and Card Record'!A473</f>
        <v>YIP Chung Hin (--)</v>
      </c>
      <c r="B946" s="37" t="str">
        <f>'Score and Card Record'!C473</f>
        <v>JJJ</v>
      </c>
      <c r="C946" s="43">
        <f>'Score and Card Record'!D473</f>
        <v>0</v>
      </c>
    </row>
    <row r="947" spans="1:3">
      <c r="A947" s="34" t="str">
        <f>'Score and Card Record'!A188</f>
        <v>YIP Ho Kin (--)</v>
      </c>
      <c r="B947" s="37" t="str">
        <f>'Score and Card Record'!C188</f>
        <v>Da Dui</v>
      </c>
      <c r="C947" s="43">
        <f>'Score and Card Record'!D188</f>
        <v>0</v>
      </c>
    </row>
    <row r="948" spans="1:3">
      <c r="A948" s="34" t="str">
        <f>'Score and Card Record'!A688</f>
        <v>YIP Ho Leung, Danny (88)</v>
      </c>
      <c r="B948" s="37" t="str">
        <f>'Score and Card Record'!C688</f>
        <v>Strong Team</v>
      </c>
      <c r="C948" s="43">
        <f>'Score and Card Record'!D688</f>
        <v>0</v>
      </c>
    </row>
    <row r="949" spans="1:3">
      <c r="A949" s="34" t="str">
        <f>'Score and Card Record'!A559</f>
        <v>YIP King Fung, Kelvin (08)</v>
      </c>
      <c r="B949" s="37" t="str">
        <f>'Score and Card Record'!C559</f>
        <v>New Star</v>
      </c>
      <c r="C949" s="43">
        <f>'Score and Card Record'!D559</f>
        <v>0</v>
      </c>
    </row>
    <row r="950" spans="1:3">
      <c r="A950" s="34" t="str">
        <f>'Score and Card Record'!A451</f>
        <v>YIP Siu Wing (01)</v>
      </c>
      <c r="B950" s="37" t="str">
        <f>'Score and Card Record'!C451</f>
        <v>How To Find You</v>
      </c>
      <c r="C950" s="43">
        <f>'Score and Card Record'!D451</f>
        <v>0</v>
      </c>
    </row>
    <row r="951" spans="1:3">
      <c r="A951" s="34" t="str">
        <f>'Score and Card Record'!A310</f>
        <v>YIP Tsz Hang (06)</v>
      </c>
      <c r="B951" s="37" t="str">
        <f>'Score and Card Record'!C310</f>
        <v>Europa 900</v>
      </c>
      <c r="C951" s="43">
        <f>'Score and Card Record'!D310</f>
        <v>0</v>
      </c>
    </row>
    <row r="952" spans="1:3">
      <c r="A952" s="34" t="str">
        <f>'Score and Card Record'!A689</f>
        <v>YIP Wai Leung, Keith (88)</v>
      </c>
      <c r="B952" s="37" t="str">
        <f>'Score and Card Record'!C689</f>
        <v>Strong Team</v>
      </c>
      <c r="C952" s="43">
        <f>'Score and Card Record'!D689</f>
        <v>0</v>
      </c>
    </row>
    <row r="953" spans="1:3">
      <c r="A953" s="34" t="str">
        <f>'Score and Card Record'!A769</f>
        <v>YIP Yue Kwen (00)</v>
      </c>
      <c r="B953" s="37" t="str">
        <f>'Score and Card Record'!C769</f>
        <v>WY2K</v>
      </c>
      <c r="C953" s="43">
        <f>'Score and Card Record'!D769</f>
        <v>0</v>
      </c>
    </row>
    <row r="954" spans="1:3">
      <c r="A954" s="34" t="str">
        <f>'Score and Card Record'!A718</f>
        <v>YIU Ching Pong (02)</v>
      </c>
      <c r="B954" s="37" t="str">
        <f>'Score and Card Record'!C718</f>
        <v>Tai Choi Logistics</v>
      </c>
      <c r="C954" s="43">
        <f>'Score and Card Record'!D718</f>
        <v>0</v>
      </c>
    </row>
    <row r="955" spans="1:3">
      <c r="A955" s="34" t="str">
        <f>'Score and Card Record'!A311</f>
        <v>YIU Pak Hang (99)</v>
      </c>
      <c r="B955" s="37" t="str">
        <f>'Score and Card Record'!C311</f>
        <v>Europa 900</v>
      </c>
      <c r="C955" s="43">
        <f>'Score and Card Record'!D311</f>
        <v>0</v>
      </c>
    </row>
    <row r="956" spans="1:3">
      <c r="A956" s="34" t="str">
        <f>'Score and Card Record'!A139</f>
        <v>YIU Wing-Shun (75)</v>
      </c>
      <c r="B956" s="37" t="str">
        <f>'Score and Card Record'!C139</f>
        <v>Boot Boot Friends 90/75</v>
      </c>
      <c r="C956" s="43">
        <f>'Score and Card Record'!D139</f>
        <v>0</v>
      </c>
    </row>
    <row r="957" spans="1:3">
      <c r="A957" s="34" t="str">
        <f>'Score and Card Record'!A312</f>
        <v>YONG Ming Tat (99)</v>
      </c>
      <c r="B957" s="37" t="str">
        <f>'Score and Card Record'!C312</f>
        <v>Europa 900</v>
      </c>
      <c r="C957" s="43">
        <f>'Score and Card Record'!D312</f>
        <v>0</v>
      </c>
    </row>
    <row r="958" spans="1:3">
      <c r="A958" s="34" t="str">
        <f>'Score and Card Record'!A770</f>
        <v>YU Chi Wing (00)</v>
      </c>
      <c r="B958" s="37" t="str">
        <f>'Score and Card Record'!C770</f>
        <v>WY2K</v>
      </c>
      <c r="C958" s="43">
        <f>'Score and Card Record'!D770</f>
        <v>0</v>
      </c>
    </row>
    <row r="959" spans="1:3">
      <c r="A959" s="34" t="str">
        <f>'Score and Card Record'!A388</f>
        <v>YU Hok Man (95)</v>
      </c>
      <c r="B959" s="37" t="str">
        <f>'Score and Card Record'!C388</f>
        <v>Galaxy WYK</v>
      </c>
      <c r="C959" s="43">
        <f>'Score and Card Record'!D388</f>
        <v>0</v>
      </c>
    </row>
    <row r="960" spans="1:3">
      <c r="A960" s="34" t="str">
        <f>'Score and Card Record'!A420</f>
        <v>YU Kin Lok, Stephen (97)</v>
      </c>
      <c r="B960" s="37" t="str">
        <f>'Score and Card Record'!C420</f>
        <v>Happy Soccer Mania</v>
      </c>
      <c r="C960" s="43">
        <f>'Score and Card Record'!D420</f>
        <v>0</v>
      </c>
    </row>
    <row r="961" spans="1:3">
      <c r="A961" s="34" t="str">
        <f>'Score and Card Record'!A280</f>
        <v>YU Pak Cheong (96)</v>
      </c>
      <c r="B961" s="37" t="str">
        <f>'Score and Card Record'!C280</f>
        <v>Eastern</v>
      </c>
      <c r="C961" s="43">
        <f>'Score and Card Record'!D280</f>
        <v>0</v>
      </c>
    </row>
    <row r="962" spans="1:3">
      <c r="A962" s="34" t="str">
        <f>'Score and Card Record'!A34</f>
        <v>YU Yat Heng (01)</v>
      </c>
      <c r="B962" s="37" t="str">
        <f>'Score and Card Record'!C34</f>
        <v>281 da Novac</v>
      </c>
      <c r="C962" s="43">
        <f>'Score and Card Record'!D34</f>
        <v>0</v>
      </c>
    </row>
    <row r="963" spans="1:3">
      <c r="A963" s="34" t="str">
        <f>'Score and Card Record'!A247</f>
        <v>YU Yuen Man (07)</v>
      </c>
      <c r="B963" s="37" t="str">
        <f>'Score and Card Record'!C247</f>
        <v>Drinking United</v>
      </c>
      <c r="C963" s="43">
        <f>'Score and Card Record'!D247</f>
        <v>0</v>
      </c>
    </row>
    <row r="964" spans="1:3">
      <c r="A964" s="34" t="str">
        <f>'Score and Card Record'!A860</f>
        <v>YU, Vincent (84)</v>
      </c>
      <c r="B964" s="37" t="str">
        <f>'Score and Card Record'!C860</f>
        <v>WYHK80's B Team</v>
      </c>
      <c r="C964" s="43">
        <f>'Score and Card Record'!D860</f>
        <v>0</v>
      </c>
    </row>
    <row r="965" spans="1:3">
      <c r="A965" s="34" t="str">
        <f>'Score and Card Record'!A474</f>
        <v>YUE Kam Wah, Kevin (07)</v>
      </c>
      <c r="B965" s="37" t="str">
        <f>'Score and Card Record'!C474</f>
        <v>JJJ</v>
      </c>
      <c r="C965" s="43">
        <f>'Score and Card Record'!D474</f>
        <v>0</v>
      </c>
    </row>
    <row r="966" spans="1:3">
      <c r="A966" s="34" t="str">
        <f>'Score and Card Record'!A861</f>
        <v>YUEN Chi Kin, Otto (84)</v>
      </c>
      <c r="B966" s="37" t="str">
        <f>'Score and Card Record'!C861</f>
        <v>WYHK80's B Team</v>
      </c>
      <c r="C966" s="43">
        <f>'Score and Card Record'!D861</f>
        <v>0</v>
      </c>
    </row>
    <row r="967" spans="1:3">
      <c r="A967" s="34" t="str">
        <f>'Score and Card Record'!A560</f>
        <v>YUEN Kin Kiu (08)</v>
      </c>
      <c r="B967" s="37" t="str">
        <f>'Score and Card Record'!C560</f>
        <v>New Star</v>
      </c>
      <c r="C967" s="43">
        <f>'Score and Card Record'!D560</f>
        <v>0</v>
      </c>
    </row>
    <row r="968" spans="1:3">
      <c r="A968" s="34" t="str">
        <f>'Score and Card Record'!A452</f>
        <v>YUEN Kin Shan (98)</v>
      </c>
      <c r="B968" s="37" t="str">
        <f>'Score and Card Record'!C452</f>
        <v>How To Find You</v>
      </c>
      <c r="C968" s="43">
        <f>'Score and Card Record'!D452</f>
        <v>0</v>
      </c>
    </row>
    <row r="969" spans="1:3">
      <c r="A969" s="34" t="str">
        <f>'Score and Card Record'!A604</f>
        <v>YUEN Ping Wa, Chris (86)</v>
      </c>
      <c r="B969" s="37" t="str">
        <f>'Score and Card Record'!C604</f>
        <v>S&amp;P</v>
      </c>
      <c r="C969" s="43">
        <f>'Score and Card Record'!D604</f>
        <v>0</v>
      </c>
    </row>
    <row r="970" spans="1:3">
      <c r="A970" s="34" t="str">
        <f>'Score and Card Record'!A389</f>
        <v>YUEN Siu Kei (95)</v>
      </c>
      <c r="B970" s="37" t="str">
        <f>'Score and Card Record'!C389</f>
        <v>Galaxy WYK</v>
      </c>
      <c r="C970" s="43">
        <f>'Score and Card Record'!D389</f>
        <v>0</v>
      </c>
    </row>
    <row r="971" spans="1:3">
      <c r="A971" s="34" t="str">
        <f>'Score and Card Record'!A362</f>
        <v>YUEN Tin Yau (94)</v>
      </c>
      <c r="B971" s="37" t="str">
        <f>'Score and Card Record'!C362</f>
        <v>Friends</v>
      </c>
      <c r="C971" s="43">
        <f>'Score and Card Record'!D362</f>
        <v>0</v>
      </c>
    </row>
    <row r="972" spans="1:3">
      <c r="A972" s="34" t="str">
        <f>'Score and Card Record'!A248</f>
        <v>YUEN, Jude (03)</v>
      </c>
      <c r="B972" s="37" t="str">
        <f>'Score and Card Record'!C248</f>
        <v>Drinking United</v>
      </c>
      <c r="C972" s="43">
        <f>'Score and Card Record'!D248</f>
        <v>0</v>
      </c>
    </row>
    <row r="973" spans="1:3">
      <c r="A973" s="34" t="str">
        <f>'Score and Card Record'!A719</f>
        <v>YUENG Kwok On (02)</v>
      </c>
      <c r="B973" s="37" t="str">
        <f>'Score and Card Record'!C719</f>
        <v>Tai Choi Logistics</v>
      </c>
      <c r="C973" s="43">
        <f>'Score and Card Record'!D719</f>
        <v>0</v>
      </c>
    </row>
    <row r="974" spans="1:3">
      <c r="A974" s="34" t="str">
        <f>'Score and Card Record'!A655</f>
        <v>YUK Ka Hung (86)</v>
      </c>
      <c r="B974" s="37" t="str">
        <f>'Score and Card Record'!C655</f>
        <v>SPANNERS</v>
      </c>
      <c r="C974" s="43">
        <f>'Score and Card Record'!D655</f>
        <v>0</v>
      </c>
    </row>
    <row r="975" spans="1:3">
      <c r="A975" s="34" t="str">
        <f>'Score and Card Record'!A363</f>
        <v>YUM Chi Fai (95)</v>
      </c>
      <c r="B975" s="37" t="str">
        <f>'Score and Card Record'!C363</f>
        <v>Friends</v>
      </c>
      <c r="C975" s="43">
        <f>'Score and Card Record'!D363</f>
        <v>0</v>
      </c>
    </row>
    <row r="976" spans="1:3">
      <c r="A976" s="34" t="str">
        <f>'Score and Card Record'!A314</f>
        <v>YUNG Chi Kin (99)</v>
      </c>
      <c r="B976" s="37" t="str">
        <f>'Score and Card Record'!C314</f>
        <v>Europa 900</v>
      </c>
      <c r="C976" s="43">
        <f>'Score and Card Record'!D314</f>
        <v>0</v>
      </c>
    </row>
    <row r="977" spans="1:3">
      <c r="A977" s="34" t="str">
        <f>'Score and Card Record'!A802</f>
        <v>YUNG Kai Tai (87)</v>
      </c>
      <c r="B977" s="37" t="str">
        <f>'Score and Card Record'!C802</f>
        <v>WYCHK 87</v>
      </c>
      <c r="C977" s="43">
        <f>'Score and Card Record'!D802</f>
        <v>0</v>
      </c>
    </row>
  </sheetData>
  <sortState ref="A5:C977">
    <sortCondition descending="1" ref="C5:C977"/>
    <sortCondition ref="A5:A977"/>
    <sortCondition ref="B5:B977"/>
  </sortState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164"/>
  <sheetViews>
    <sheetView zoomScaleNormal="100" workbookViewId="0">
      <pane ySplit="2" topLeftCell="A3" activePane="bottomLeft" state="frozen"/>
      <selection activeCell="A919" sqref="A919"/>
      <selection pane="bottomLeft"/>
    </sheetView>
  </sheetViews>
  <sheetFormatPr defaultColWidth="9" defaultRowHeight="15.6"/>
  <cols>
    <col min="1" max="1" width="27.6640625" style="14" customWidth="1"/>
    <col min="2" max="2" width="6.88671875" style="14" customWidth="1"/>
    <col min="3" max="3" width="21.77734375" style="15" bestFit="1" customWidth="1"/>
    <col min="4" max="4" width="5.44140625" style="14" customWidth="1"/>
    <col min="5" max="5" width="4.21875" style="16" customWidth="1"/>
    <col min="6" max="9" width="4.44140625" style="16" customWidth="1"/>
    <col min="10" max="10" width="4" style="17" customWidth="1"/>
    <col min="11" max="12" width="4" style="16" customWidth="1"/>
    <col min="13" max="15" width="4.44140625" style="16" customWidth="1"/>
    <col min="16" max="16" width="2.6640625" style="14" customWidth="1"/>
    <col min="17" max="17" width="6.6640625" style="14" customWidth="1"/>
    <col min="18" max="18" width="10.6640625" style="14" customWidth="1"/>
    <col min="19" max="19" width="6.6640625" style="14" customWidth="1"/>
    <col min="20" max="20" width="10.6640625" style="14" customWidth="1"/>
    <col min="21" max="21" width="6.6640625" style="14" customWidth="1"/>
    <col min="22" max="22" width="10.6640625" style="14" customWidth="1"/>
    <col min="23" max="16384" width="9" style="14"/>
  </cols>
  <sheetData>
    <row r="1" spans="1:22" ht="16.8" thickBot="1">
      <c r="B1" s="14" t="s">
        <v>1362</v>
      </c>
      <c r="E1" s="169" t="s">
        <v>840</v>
      </c>
      <c r="F1" s="170"/>
      <c r="G1" s="170"/>
      <c r="H1" s="170"/>
      <c r="I1" s="170"/>
      <c r="J1" s="171"/>
      <c r="K1" s="171"/>
      <c r="L1" s="171"/>
      <c r="M1" s="171"/>
      <c r="N1" s="171"/>
      <c r="O1" s="172"/>
      <c r="Q1" s="20"/>
      <c r="R1" s="14" t="s">
        <v>16</v>
      </c>
      <c r="S1" s="21"/>
      <c r="T1" s="14" t="s">
        <v>17</v>
      </c>
      <c r="U1" s="22"/>
      <c r="V1" s="14" t="s">
        <v>18</v>
      </c>
    </row>
    <row r="2" spans="1:22">
      <c r="B2" s="14" t="s">
        <v>1361</v>
      </c>
      <c r="D2" s="14" t="s">
        <v>11</v>
      </c>
      <c r="E2" s="16" t="s">
        <v>12</v>
      </c>
      <c r="F2" s="16" t="s">
        <v>13</v>
      </c>
      <c r="G2" s="16" t="s">
        <v>14</v>
      </c>
      <c r="H2" s="16" t="s">
        <v>15</v>
      </c>
      <c r="I2" s="16" t="s">
        <v>57</v>
      </c>
      <c r="J2" s="16" t="s">
        <v>360</v>
      </c>
      <c r="K2" s="16" t="s">
        <v>361</v>
      </c>
      <c r="L2" s="16" t="s">
        <v>58</v>
      </c>
      <c r="M2" s="16" t="s">
        <v>68</v>
      </c>
      <c r="N2" s="16" t="s">
        <v>838</v>
      </c>
      <c r="O2" s="16" t="s">
        <v>839</v>
      </c>
    </row>
    <row r="3" spans="1:22">
      <c r="A3" s="15"/>
      <c r="B3" s="15"/>
      <c r="E3" s="19"/>
      <c r="F3" s="19"/>
      <c r="G3" s="19"/>
      <c r="H3" s="19"/>
      <c r="I3" s="19"/>
      <c r="J3" s="19"/>
      <c r="K3" s="19"/>
      <c r="L3" s="19"/>
      <c r="M3" s="42"/>
      <c r="N3" s="42"/>
      <c r="O3" s="42"/>
    </row>
    <row r="4" spans="1:22">
      <c r="A4" s="56" t="s">
        <v>1078</v>
      </c>
      <c r="B4" s="56" t="s">
        <v>1363</v>
      </c>
      <c r="C4" s="57" t="s">
        <v>1077</v>
      </c>
      <c r="D4" s="41">
        <f t="shared" ref="D4:D67" si="0">SUM(E4:O4)</f>
        <v>0</v>
      </c>
      <c r="E4" s="93">
        <v>0</v>
      </c>
      <c r="F4" s="42">
        <v>0</v>
      </c>
      <c r="G4" s="42">
        <v>0</v>
      </c>
      <c r="H4" s="42">
        <v>0</v>
      </c>
      <c r="I4" s="93">
        <v>0</v>
      </c>
      <c r="J4" s="42"/>
      <c r="K4" s="42"/>
      <c r="L4" s="42"/>
      <c r="M4" s="42"/>
      <c r="N4" s="24"/>
      <c r="O4" s="42"/>
    </row>
    <row r="5" spans="1:22">
      <c r="A5" s="56" t="s">
        <v>836</v>
      </c>
      <c r="B5" s="56" t="s">
        <v>1363</v>
      </c>
      <c r="C5" s="57" t="s">
        <v>1077</v>
      </c>
      <c r="D5" s="41">
        <f t="shared" si="0"/>
        <v>0</v>
      </c>
      <c r="E5" s="42">
        <v>0</v>
      </c>
      <c r="F5" s="42">
        <v>0</v>
      </c>
      <c r="G5" s="93">
        <v>0</v>
      </c>
      <c r="H5" s="42">
        <v>0</v>
      </c>
      <c r="I5" s="42">
        <v>0</v>
      </c>
      <c r="J5" s="42"/>
      <c r="K5" s="42"/>
      <c r="L5" s="42"/>
      <c r="M5" s="42"/>
      <c r="N5" s="42"/>
      <c r="O5" s="42"/>
    </row>
    <row r="6" spans="1:22">
      <c r="A6" s="56" t="s">
        <v>210</v>
      </c>
      <c r="B6" s="56" t="s">
        <v>1452</v>
      </c>
      <c r="C6" s="57" t="s">
        <v>1077</v>
      </c>
      <c r="D6" s="41">
        <f t="shared" si="0"/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/>
      <c r="K6" s="42"/>
      <c r="L6" s="42"/>
      <c r="M6" s="42"/>
      <c r="N6" s="42"/>
      <c r="O6" s="42"/>
    </row>
    <row r="7" spans="1:22">
      <c r="A7" s="56" t="s">
        <v>1080</v>
      </c>
      <c r="B7" s="56" t="s">
        <v>1363</v>
      </c>
      <c r="C7" s="57" t="s">
        <v>1077</v>
      </c>
      <c r="D7" s="41">
        <f t="shared" si="0"/>
        <v>1</v>
      </c>
      <c r="E7" s="42">
        <v>0</v>
      </c>
      <c r="F7" s="42">
        <v>1</v>
      </c>
      <c r="G7" s="93">
        <v>0</v>
      </c>
      <c r="H7" s="42">
        <v>0</v>
      </c>
      <c r="I7" s="42">
        <v>0</v>
      </c>
      <c r="J7" s="42"/>
      <c r="K7" s="42"/>
      <c r="L7" s="42"/>
      <c r="M7" s="42"/>
      <c r="N7" s="42"/>
      <c r="O7" s="42"/>
    </row>
    <row r="8" spans="1:22">
      <c r="A8" s="56" t="s">
        <v>211</v>
      </c>
      <c r="B8" s="56" t="s">
        <v>1363</v>
      </c>
      <c r="C8" s="57" t="s">
        <v>1077</v>
      </c>
      <c r="D8" s="41">
        <f t="shared" si="0"/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/>
      <c r="K8" s="42"/>
      <c r="L8" s="42"/>
      <c r="M8" s="42"/>
      <c r="N8" s="42"/>
      <c r="O8" s="42"/>
    </row>
    <row r="9" spans="1:22">
      <c r="A9" s="56" t="s">
        <v>573</v>
      </c>
      <c r="B9" s="56" t="s">
        <v>1377</v>
      </c>
      <c r="C9" s="57" t="s">
        <v>1077</v>
      </c>
      <c r="D9" s="41">
        <f t="shared" si="0"/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/>
      <c r="K9" s="42"/>
      <c r="L9" s="42"/>
      <c r="M9" s="42"/>
      <c r="N9" s="42"/>
      <c r="O9" s="42"/>
    </row>
    <row r="10" spans="1:22">
      <c r="A10" s="56" t="s">
        <v>212</v>
      </c>
      <c r="B10" s="56" t="s">
        <v>1363</v>
      </c>
      <c r="C10" s="57" t="s">
        <v>1077</v>
      </c>
      <c r="D10" s="41">
        <f t="shared" si="0"/>
        <v>1</v>
      </c>
      <c r="E10" s="42">
        <v>0</v>
      </c>
      <c r="F10" s="42">
        <v>0</v>
      </c>
      <c r="G10" s="42">
        <v>0</v>
      </c>
      <c r="H10" s="42">
        <v>1</v>
      </c>
      <c r="I10" s="42">
        <v>0</v>
      </c>
      <c r="J10" s="42"/>
      <c r="K10" s="42"/>
      <c r="L10" s="42"/>
      <c r="M10" s="42"/>
      <c r="N10" s="42"/>
      <c r="O10" s="42"/>
    </row>
    <row r="11" spans="1:22">
      <c r="A11" s="56" t="s">
        <v>213</v>
      </c>
      <c r="B11" s="56" t="s">
        <v>1363</v>
      </c>
      <c r="C11" s="57" t="s">
        <v>1077</v>
      </c>
      <c r="D11" s="41">
        <f t="shared" si="0"/>
        <v>0</v>
      </c>
      <c r="E11" s="42">
        <v>0</v>
      </c>
      <c r="F11" s="42">
        <v>0</v>
      </c>
      <c r="G11" s="42">
        <v>0</v>
      </c>
      <c r="H11" s="93">
        <v>0</v>
      </c>
      <c r="I11" s="93">
        <v>0</v>
      </c>
      <c r="J11" s="42"/>
      <c r="K11" s="42"/>
      <c r="L11" s="42"/>
      <c r="M11" s="42"/>
      <c r="N11" s="42"/>
      <c r="O11" s="42"/>
    </row>
    <row r="12" spans="1:22">
      <c r="A12" s="56" t="s">
        <v>1083</v>
      </c>
      <c r="B12" s="56" t="s">
        <v>1377</v>
      </c>
      <c r="C12" s="57" t="s">
        <v>1077</v>
      </c>
      <c r="D12" s="41">
        <f t="shared" si="0"/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/>
      <c r="K12" s="42"/>
      <c r="L12" s="42"/>
      <c r="M12" s="42"/>
      <c r="N12" s="42"/>
      <c r="O12" s="42"/>
    </row>
    <row r="13" spans="1:22">
      <c r="A13" s="56" t="s">
        <v>569</v>
      </c>
      <c r="B13" s="56"/>
      <c r="C13" s="57" t="s">
        <v>1077</v>
      </c>
      <c r="D13" s="41">
        <f t="shared" si="0"/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/>
      <c r="K13" s="42"/>
      <c r="L13" s="42"/>
      <c r="M13" s="42"/>
      <c r="N13" s="42"/>
      <c r="O13" s="42"/>
    </row>
    <row r="14" spans="1:22">
      <c r="A14" s="56" t="s">
        <v>49</v>
      </c>
      <c r="B14" s="56" t="s">
        <v>1429</v>
      </c>
      <c r="C14" s="57" t="s">
        <v>1077</v>
      </c>
      <c r="D14" s="41">
        <f t="shared" si="0"/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/>
      <c r="K14" s="42"/>
      <c r="L14" s="42"/>
      <c r="M14" s="42"/>
      <c r="N14" s="42"/>
      <c r="O14" s="42"/>
    </row>
    <row r="15" spans="1:22">
      <c r="A15" s="56" t="s">
        <v>214</v>
      </c>
      <c r="B15" s="56" t="s">
        <v>1363</v>
      </c>
      <c r="C15" s="57" t="s">
        <v>1077</v>
      </c>
      <c r="D15" s="41">
        <f t="shared" si="0"/>
        <v>1</v>
      </c>
      <c r="E15" s="42">
        <v>0</v>
      </c>
      <c r="F15" s="42">
        <v>0</v>
      </c>
      <c r="G15" s="42">
        <v>0</v>
      </c>
      <c r="H15" s="42">
        <v>1</v>
      </c>
      <c r="I15" s="42">
        <v>0</v>
      </c>
      <c r="J15" s="42"/>
      <c r="K15" s="42"/>
      <c r="L15" s="42"/>
      <c r="M15" s="42"/>
      <c r="N15" s="42"/>
      <c r="O15" s="42"/>
    </row>
    <row r="16" spans="1:22">
      <c r="A16" s="56" t="s">
        <v>50</v>
      </c>
      <c r="B16" s="56" t="s">
        <v>1363</v>
      </c>
      <c r="C16" s="57" t="s">
        <v>1077</v>
      </c>
      <c r="D16" s="41">
        <f t="shared" si="0"/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/>
      <c r="K16" s="42"/>
      <c r="L16" s="42"/>
      <c r="M16" s="42"/>
      <c r="N16" s="42"/>
      <c r="O16" s="42"/>
    </row>
    <row r="17" spans="1:15">
      <c r="A17" s="56" t="s">
        <v>572</v>
      </c>
      <c r="B17" s="56" t="s">
        <v>1377</v>
      </c>
      <c r="C17" s="57" t="s">
        <v>1077</v>
      </c>
      <c r="D17" s="41">
        <f t="shared" si="0"/>
        <v>1</v>
      </c>
      <c r="E17" s="42">
        <v>0</v>
      </c>
      <c r="F17" s="42">
        <v>0</v>
      </c>
      <c r="G17" s="42">
        <v>0</v>
      </c>
      <c r="H17" s="42">
        <v>1</v>
      </c>
      <c r="I17" s="42">
        <v>0</v>
      </c>
      <c r="J17" s="42"/>
      <c r="K17" s="42"/>
      <c r="L17" s="42"/>
      <c r="M17" s="42"/>
      <c r="N17" s="42"/>
      <c r="O17" s="42"/>
    </row>
    <row r="18" spans="1:15">
      <c r="A18" s="56" t="s">
        <v>1084</v>
      </c>
      <c r="B18" s="56"/>
      <c r="C18" s="57" t="s">
        <v>1077</v>
      </c>
      <c r="D18" s="41">
        <f t="shared" si="0"/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/>
      <c r="K18" s="42"/>
      <c r="L18" s="42"/>
      <c r="M18" s="42"/>
      <c r="N18" s="42"/>
      <c r="O18" s="42"/>
    </row>
    <row r="19" spans="1:15">
      <c r="A19" s="56" t="s">
        <v>568</v>
      </c>
      <c r="B19" s="56"/>
      <c r="C19" s="57" t="s">
        <v>1077</v>
      </c>
      <c r="D19" s="41">
        <f t="shared" si="0"/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/>
      <c r="K19" s="42"/>
      <c r="L19" s="42"/>
      <c r="M19" s="42"/>
      <c r="N19" s="42"/>
      <c r="O19" s="24"/>
    </row>
    <row r="20" spans="1:15">
      <c r="A20" s="56" t="s">
        <v>216</v>
      </c>
      <c r="B20" s="56" t="s">
        <v>1363</v>
      </c>
      <c r="C20" s="57" t="s">
        <v>1077</v>
      </c>
      <c r="D20" s="41">
        <f t="shared" si="0"/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/>
      <c r="K20" s="42"/>
      <c r="L20" s="42"/>
      <c r="M20" s="42"/>
      <c r="N20" s="42"/>
      <c r="O20" s="42"/>
    </row>
    <row r="21" spans="1:15">
      <c r="A21" s="56" t="s">
        <v>217</v>
      </c>
      <c r="B21" s="56" t="s">
        <v>1363</v>
      </c>
      <c r="C21" s="57" t="s">
        <v>1077</v>
      </c>
      <c r="D21" s="41">
        <f t="shared" si="0"/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/>
      <c r="K21" s="42"/>
      <c r="L21" s="42"/>
      <c r="M21" s="42"/>
      <c r="N21" s="42"/>
      <c r="O21" s="42"/>
    </row>
    <row r="22" spans="1:15">
      <c r="A22" s="56" t="s">
        <v>218</v>
      </c>
      <c r="B22" s="56" t="s">
        <v>1363</v>
      </c>
      <c r="C22" s="57" t="s">
        <v>1077</v>
      </c>
      <c r="D22" s="41">
        <f t="shared" si="0"/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/>
      <c r="K22" s="42"/>
      <c r="L22" s="42"/>
      <c r="M22" s="42"/>
      <c r="N22" s="42"/>
      <c r="O22" s="42"/>
    </row>
    <row r="23" spans="1:15">
      <c r="A23" s="56" t="s">
        <v>1081</v>
      </c>
      <c r="B23" s="56" t="s">
        <v>1363</v>
      </c>
      <c r="C23" s="57" t="s">
        <v>1077</v>
      </c>
      <c r="D23" s="41">
        <f t="shared" si="0"/>
        <v>1</v>
      </c>
      <c r="E23" s="42">
        <v>0</v>
      </c>
      <c r="F23" s="42">
        <v>0</v>
      </c>
      <c r="G23" s="42">
        <v>0</v>
      </c>
      <c r="H23" s="42">
        <v>0</v>
      </c>
      <c r="I23" s="42">
        <v>1</v>
      </c>
      <c r="J23" s="42"/>
      <c r="K23" s="42"/>
      <c r="L23" s="42"/>
      <c r="M23" s="42"/>
      <c r="N23" s="42"/>
      <c r="O23" s="42"/>
    </row>
    <row r="24" spans="1:15">
      <c r="A24" s="56" t="s">
        <v>574</v>
      </c>
      <c r="B24" s="56"/>
      <c r="C24" s="57" t="s">
        <v>1077</v>
      </c>
      <c r="D24" s="41">
        <f t="shared" si="0"/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/>
      <c r="K24" s="42"/>
      <c r="L24" s="42"/>
      <c r="M24" s="42"/>
      <c r="N24" s="42"/>
      <c r="O24" s="42"/>
    </row>
    <row r="25" spans="1:15">
      <c r="A25" s="56" t="s">
        <v>215</v>
      </c>
      <c r="B25" s="56" t="s">
        <v>1377</v>
      </c>
      <c r="C25" s="57" t="s">
        <v>1077</v>
      </c>
      <c r="D25" s="41">
        <f t="shared" si="0"/>
        <v>0</v>
      </c>
      <c r="E25" s="42">
        <v>0</v>
      </c>
      <c r="F25" s="93">
        <v>0</v>
      </c>
      <c r="G25" s="42">
        <v>0</v>
      </c>
      <c r="H25" s="42">
        <v>0</v>
      </c>
      <c r="I25" s="42">
        <v>0</v>
      </c>
      <c r="J25" s="42"/>
      <c r="K25" s="42"/>
      <c r="L25" s="42"/>
      <c r="M25" s="42"/>
      <c r="N25" s="42"/>
      <c r="O25" s="42"/>
    </row>
    <row r="26" spans="1:15">
      <c r="A26" s="56" t="s">
        <v>219</v>
      </c>
      <c r="B26" s="56" t="s">
        <v>1363</v>
      </c>
      <c r="C26" s="57" t="s">
        <v>1077</v>
      </c>
      <c r="D26" s="41">
        <f t="shared" si="0"/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/>
      <c r="K26" s="42"/>
      <c r="L26" s="42"/>
      <c r="M26" s="42"/>
      <c r="N26" s="42"/>
      <c r="O26" s="42"/>
    </row>
    <row r="27" spans="1:15">
      <c r="A27" s="56" t="s">
        <v>220</v>
      </c>
      <c r="B27" s="56" t="s">
        <v>1363</v>
      </c>
      <c r="C27" s="57" t="s">
        <v>1077</v>
      </c>
      <c r="D27" s="41">
        <f t="shared" si="0"/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/>
      <c r="K27" s="42"/>
      <c r="L27" s="42"/>
      <c r="M27" s="42"/>
      <c r="N27" s="42"/>
      <c r="O27" s="42"/>
    </row>
    <row r="28" spans="1:15">
      <c r="A28" s="56" t="s">
        <v>51</v>
      </c>
      <c r="B28" s="56"/>
      <c r="C28" s="57" t="s">
        <v>1077</v>
      </c>
      <c r="D28" s="41">
        <f t="shared" si="0"/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/>
      <c r="K28" s="42"/>
      <c r="L28" s="42"/>
      <c r="M28" s="42"/>
      <c r="N28" s="42"/>
      <c r="O28" s="42"/>
    </row>
    <row r="29" spans="1:15">
      <c r="A29" s="56" t="s">
        <v>575</v>
      </c>
      <c r="B29" s="56" t="s">
        <v>1363</v>
      </c>
      <c r="C29" s="57" t="s">
        <v>1077</v>
      </c>
      <c r="D29" s="41">
        <f t="shared" si="0"/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/>
      <c r="K29" s="42"/>
      <c r="L29" s="42"/>
      <c r="M29" s="42"/>
      <c r="N29" s="42"/>
      <c r="O29" s="42"/>
    </row>
    <row r="30" spans="1:15">
      <c r="A30" s="56" t="s">
        <v>571</v>
      </c>
      <c r="B30" s="56"/>
      <c r="C30" s="57" t="s">
        <v>1077</v>
      </c>
      <c r="D30" s="41">
        <f t="shared" si="0"/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/>
      <c r="K30" s="42"/>
      <c r="L30" s="42"/>
      <c r="M30" s="42"/>
      <c r="N30" s="42"/>
      <c r="O30" s="42"/>
    </row>
    <row r="31" spans="1:15">
      <c r="A31" s="56" t="s">
        <v>52</v>
      </c>
      <c r="B31" s="56"/>
      <c r="C31" s="57" t="s">
        <v>1077</v>
      </c>
      <c r="D31" s="41">
        <f t="shared" si="0"/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/>
      <c r="K31" s="42"/>
      <c r="L31" s="42"/>
      <c r="M31" s="42"/>
      <c r="N31" s="42"/>
      <c r="O31" s="42"/>
    </row>
    <row r="32" spans="1:15">
      <c r="A32" s="56" t="s">
        <v>221</v>
      </c>
      <c r="B32" s="56"/>
      <c r="C32" s="57" t="s">
        <v>1077</v>
      </c>
      <c r="D32" s="41">
        <f t="shared" si="0"/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/>
      <c r="K32" s="42"/>
      <c r="L32" s="42"/>
      <c r="M32" s="42"/>
      <c r="N32" s="42"/>
      <c r="O32" s="42"/>
    </row>
    <row r="33" spans="1:15">
      <c r="A33" s="56" t="s">
        <v>1082</v>
      </c>
      <c r="B33" s="56" t="s">
        <v>1363</v>
      </c>
      <c r="C33" s="57" t="s">
        <v>1077</v>
      </c>
      <c r="D33" s="41">
        <f t="shared" si="0"/>
        <v>0</v>
      </c>
      <c r="E33" s="42">
        <v>0</v>
      </c>
      <c r="F33" s="42">
        <v>0</v>
      </c>
      <c r="G33" s="42">
        <v>0</v>
      </c>
      <c r="H33" s="93">
        <v>0</v>
      </c>
      <c r="I33" s="42">
        <v>0</v>
      </c>
      <c r="J33" s="42"/>
      <c r="K33" s="42"/>
      <c r="L33" s="42"/>
      <c r="M33" s="42"/>
      <c r="N33" s="42"/>
      <c r="O33" s="42"/>
    </row>
    <row r="34" spans="1:15">
      <c r="A34" s="56" t="s">
        <v>570</v>
      </c>
      <c r="B34" s="56" t="s">
        <v>1452</v>
      </c>
      <c r="C34" s="57" t="s">
        <v>1077</v>
      </c>
      <c r="D34" s="41">
        <f t="shared" si="0"/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/>
      <c r="K34" s="42"/>
      <c r="L34" s="42"/>
      <c r="M34" s="42"/>
      <c r="N34" s="42"/>
      <c r="O34" s="42"/>
    </row>
    <row r="35" spans="1:15">
      <c r="A35" s="56" t="s">
        <v>1239</v>
      </c>
      <c r="B35" s="56" t="s">
        <v>1400</v>
      </c>
      <c r="C35" s="56" t="s">
        <v>228</v>
      </c>
      <c r="D35" s="41">
        <f t="shared" si="0"/>
        <v>1</v>
      </c>
      <c r="E35" s="42">
        <v>0</v>
      </c>
      <c r="F35" s="42">
        <v>0</v>
      </c>
      <c r="G35" s="42">
        <v>0</v>
      </c>
      <c r="H35" s="42">
        <v>1</v>
      </c>
      <c r="I35" s="42">
        <v>0</v>
      </c>
      <c r="J35" s="42"/>
      <c r="K35" s="42"/>
      <c r="L35" s="42"/>
      <c r="M35" s="42"/>
      <c r="N35" s="42"/>
      <c r="O35" s="42"/>
    </row>
    <row r="36" spans="1:15">
      <c r="A36" s="56" t="s">
        <v>1250</v>
      </c>
      <c r="B36" s="56"/>
      <c r="C36" s="56" t="s">
        <v>228</v>
      </c>
      <c r="D36" s="41">
        <f t="shared" si="0"/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/>
      <c r="K36" s="42"/>
      <c r="L36" s="42"/>
      <c r="M36" s="42"/>
      <c r="N36" s="42"/>
      <c r="O36" s="42"/>
    </row>
    <row r="37" spans="1:15">
      <c r="A37" s="56" t="s">
        <v>495</v>
      </c>
      <c r="B37" s="56" t="s">
        <v>1452</v>
      </c>
      <c r="C37" s="56" t="s">
        <v>228</v>
      </c>
      <c r="D37" s="41">
        <f t="shared" si="0"/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/>
      <c r="K37" s="42"/>
      <c r="L37" s="42"/>
      <c r="M37" s="42"/>
      <c r="N37" s="42"/>
      <c r="O37" s="42"/>
    </row>
    <row r="38" spans="1:15">
      <c r="A38" s="56" t="s">
        <v>47</v>
      </c>
      <c r="B38" s="56" t="s">
        <v>1400</v>
      </c>
      <c r="C38" s="56" t="s">
        <v>228</v>
      </c>
      <c r="D38" s="41">
        <f t="shared" si="0"/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/>
      <c r="K38" s="42"/>
      <c r="L38" s="42"/>
      <c r="M38" s="42"/>
      <c r="N38" s="42"/>
      <c r="O38" s="42"/>
    </row>
    <row r="39" spans="1:15">
      <c r="A39" s="56" t="s">
        <v>1251</v>
      </c>
      <c r="B39" s="56"/>
      <c r="C39" s="56" t="s">
        <v>228</v>
      </c>
      <c r="D39" s="41">
        <f t="shared" si="0"/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/>
      <c r="K39" s="42"/>
      <c r="L39" s="42"/>
      <c r="M39" s="42"/>
      <c r="N39" s="42"/>
      <c r="O39" s="42"/>
    </row>
    <row r="40" spans="1:15">
      <c r="A40" s="56" t="s">
        <v>490</v>
      </c>
      <c r="B40" s="56" t="s">
        <v>1360</v>
      </c>
      <c r="C40" s="56" t="s">
        <v>228</v>
      </c>
      <c r="D40" s="41">
        <f t="shared" si="0"/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/>
      <c r="K40" s="42"/>
      <c r="L40" s="42"/>
      <c r="M40" s="42"/>
      <c r="N40" s="42"/>
      <c r="O40" s="42"/>
    </row>
    <row r="41" spans="1:15">
      <c r="A41" s="56" t="s">
        <v>226</v>
      </c>
      <c r="B41" s="56" t="s">
        <v>1360</v>
      </c>
      <c r="C41" s="56" t="s">
        <v>228</v>
      </c>
      <c r="D41" s="41">
        <f t="shared" si="0"/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/>
      <c r="K41" s="42"/>
      <c r="L41" s="42"/>
      <c r="M41" s="42"/>
      <c r="N41" s="42"/>
      <c r="O41" s="42"/>
    </row>
    <row r="42" spans="1:15">
      <c r="A42" s="56" t="s">
        <v>1246</v>
      </c>
      <c r="B42" s="56" t="s">
        <v>1440</v>
      </c>
      <c r="C42" s="56" t="s">
        <v>228</v>
      </c>
      <c r="D42" s="41">
        <f t="shared" si="0"/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/>
      <c r="K42" s="42"/>
      <c r="L42" s="42"/>
      <c r="M42" s="42"/>
      <c r="N42" s="42"/>
      <c r="O42" s="42"/>
    </row>
    <row r="43" spans="1:15">
      <c r="A43" s="56" t="s">
        <v>1240</v>
      </c>
      <c r="B43" s="56"/>
      <c r="C43" s="56" t="s">
        <v>228</v>
      </c>
      <c r="D43" s="41">
        <f t="shared" si="0"/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/>
      <c r="K43" s="42"/>
      <c r="L43" s="42"/>
      <c r="M43" s="42"/>
      <c r="N43" s="42"/>
      <c r="O43" s="42"/>
    </row>
    <row r="44" spans="1:15">
      <c r="A44" s="56" t="s">
        <v>72</v>
      </c>
      <c r="B44" s="56" t="s">
        <v>1482</v>
      </c>
      <c r="C44" s="56" t="s">
        <v>228</v>
      </c>
      <c r="D44" s="41">
        <f t="shared" si="0"/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/>
      <c r="K44" s="42"/>
      <c r="L44" s="42"/>
      <c r="M44" s="42"/>
      <c r="N44" s="42"/>
      <c r="O44" s="42"/>
    </row>
    <row r="45" spans="1:15">
      <c r="A45" s="56" t="s">
        <v>1247</v>
      </c>
      <c r="B45" s="56"/>
      <c r="C45" s="56" t="s">
        <v>228</v>
      </c>
      <c r="D45" s="41">
        <f t="shared" si="0"/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/>
      <c r="K45" s="42"/>
      <c r="L45" s="42"/>
      <c r="M45" s="42"/>
      <c r="N45" s="42"/>
      <c r="O45" s="42"/>
    </row>
    <row r="46" spans="1:15">
      <c r="A46" s="56" t="s">
        <v>1401</v>
      </c>
      <c r="B46" s="56" t="s">
        <v>1440</v>
      </c>
      <c r="C46" s="56" t="s">
        <v>228</v>
      </c>
      <c r="D46" s="41">
        <f t="shared" si="0"/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/>
      <c r="K46" s="42"/>
      <c r="L46" s="42"/>
      <c r="M46" s="42"/>
      <c r="N46" s="42"/>
      <c r="O46" s="42"/>
    </row>
    <row r="47" spans="1:15">
      <c r="A47" s="56" t="s">
        <v>491</v>
      </c>
      <c r="B47" s="56" t="s">
        <v>1400</v>
      </c>
      <c r="C47" s="56" t="s">
        <v>228</v>
      </c>
      <c r="D47" s="41">
        <f t="shared" si="0"/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/>
      <c r="K47" s="42"/>
      <c r="L47" s="42"/>
      <c r="M47" s="42"/>
      <c r="N47" s="42"/>
      <c r="O47" s="42"/>
    </row>
    <row r="48" spans="1:15">
      <c r="A48" s="56" t="s">
        <v>1248</v>
      </c>
      <c r="B48" s="56"/>
      <c r="C48" s="56" t="s">
        <v>228</v>
      </c>
      <c r="D48" s="41">
        <f t="shared" si="0"/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/>
      <c r="K48" s="42"/>
      <c r="L48" s="42"/>
      <c r="M48" s="42"/>
      <c r="N48" s="42"/>
      <c r="O48" s="42"/>
    </row>
    <row r="49" spans="1:15">
      <c r="A49" s="56" t="s">
        <v>1245</v>
      </c>
      <c r="B49" s="56"/>
      <c r="C49" s="56" t="s">
        <v>228</v>
      </c>
      <c r="D49" s="41">
        <f t="shared" si="0"/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/>
      <c r="K49" s="42"/>
      <c r="L49" s="42"/>
      <c r="M49" s="42"/>
      <c r="N49" s="42"/>
      <c r="O49" s="42"/>
    </row>
    <row r="50" spans="1:15">
      <c r="A50" s="56" t="s">
        <v>1241</v>
      </c>
      <c r="B50" s="56" t="s">
        <v>1400</v>
      </c>
      <c r="C50" s="56" t="s">
        <v>228</v>
      </c>
      <c r="D50" s="41">
        <f t="shared" si="0"/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/>
      <c r="K50" s="42"/>
      <c r="L50" s="42"/>
      <c r="M50" s="42"/>
      <c r="N50" s="42"/>
      <c r="O50" s="42"/>
    </row>
    <row r="51" spans="1:15">
      <c r="A51" s="56" t="s">
        <v>1249</v>
      </c>
      <c r="B51" s="56"/>
      <c r="C51" s="56" t="s">
        <v>228</v>
      </c>
      <c r="D51" s="41">
        <f t="shared" si="0"/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/>
      <c r="K51" s="42"/>
      <c r="L51" s="42"/>
      <c r="M51" s="42"/>
      <c r="N51" s="42"/>
      <c r="O51" s="42"/>
    </row>
    <row r="52" spans="1:15">
      <c r="A52" s="56" t="s">
        <v>1252</v>
      </c>
      <c r="B52" s="56" t="s">
        <v>1360</v>
      </c>
      <c r="C52" s="56" t="s">
        <v>228</v>
      </c>
      <c r="D52" s="41">
        <f t="shared" si="0"/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/>
      <c r="K52" s="42"/>
      <c r="L52" s="42"/>
      <c r="M52" s="42"/>
      <c r="N52" s="42"/>
      <c r="O52" s="42"/>
    </row>
    <row r="53" spans="1:15">
      <c r="A53" s="56" t="s">
        <v>492</v>
      </c>
      <c r="B53" s="56" t="s">
        <v>1400</v>
      </c>
      <c r="C53" s="56" t="s">
        <v>228</v>
      </c>
      <c r="D53" s="41">
        <f t="shared" si="0"/>
        <v>1</v>
      </c>
      <c r="E53" s="42">
        <v>0</v>
      </c>
      <c r="F53" s="42">
        <v>0</v>
      </c>
      <c r="G53" s="42">
        <v>0</v>
      </c>
      <c r="H53" s="42">
        <v>0</v>
      </c>
      <c r="I53" s="42">
        <v>1</v>
      </c>
      <c r="J53" s="42"/>
      <c r="K53" s="42"/>
      <c r="L53" s="42"/>
      <c r="M53" s="42"/>
      <c r="N53" s="42"/>
      <c r="O53" s="42"/>
    </row>
    <row r="54" spans="1:15">
      <c r="A54" s="56" t="s">
        <v>1253</v>
      </c>
      <c r="B54" s="56" t="s">
        <v>1360</v>
      </c>
      <c r="C54" s="56" t="s">
        <v>228</v>
      </c>
      <c r="D54" s="41">
        <f t="shared" si="0"/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/>
      <c r="K54" s="42"/>
      <c r="L54" s="42"/>
      <c r="M54" s="42"/>
      <c r="N54" s="42"/>
      <c r="O54" s="42"/>
    </row>
    <row r="55" spans="1:15">
      <c r="A55" s="56" t="s">
        <v>1254</v>
      </c>
      <c r="B55" s="56" t="s">
        <v>1400</v>
      </c>
      <c r="C55" s="56" t="s">
        <v>228</v>
      </c>
      <c r="D55" s="41">
        <f t="shared" si="0"/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/>
      <c r="K55" s="42"/>
      <c r="L55" s="42"/>
      <c r="M55" s="42"/>
      <c r="N55" s="42"/>
      <c r="O55" s="42"/>
    </row>
    <row r="56" spans="1:15">
      <c r="A56" s="56" t="s">
        <v>1242</v>
      </c>
      <c r="B56" s="56"/>
      <c r="C56" s="56" t="s">
        <v>228</v>
      </c>
      <c r="D56" s="41">
        <f t="shared" si="0"/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/>
      <c r="K56" s="42"/>
      <c r="L56" s="42"/>
      <c r="M56" s="42"/>
      <c r="N56" s="42"/>
      <c r="O56" s="42"/>
    </row>
    <row r="57" spans="1:15">
      <c r="A57" s="56" t="s">
        <v>1255</v>
      </c>
      <c r="B57" s="56" t="s">
        <v>1440</v>
      </c>
      <c r="C57" s="56" t="s">
        <v>228</v>
      </c>
      <c r="D57" s="41">
        <f t="shared" si="0"/>
        <v>1</v>
      </c>
      <c r="E57" s="42">
        <v>0</v>
      </c>
      <c r="F57" s="42">
        <v>0</v>
      </c>
      <c r="G57" s="93">
        <v>0</v>
      </c>
      <c r="H57" s="42">
        <v>1</v>
      </c>
      <c r="I57" s="42">
        <v>0</v>
      </c>
      <c r="J57" s="42"/>
      <c r="K57" s="42"/>
      <c r="L57" s="42"/>
      <c r="M57" s="42"/>
      <c r="N57" s="42"/>
      <c r="O57" s="42"/>
    </row>
    <row r="58" spans="1:15">
      <c r="A58" s="56" t="s">
        <v>1243</v>
      </c>
      <c r="B58" s="56"/>
      <c r="C58" s="56" t="s">
        <v>228</v>
      </c>
      <c r="D58" s="41">
        <f t="shared" si="0"/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/>
      <c r="K58" s="42"/>
      <c r="L58" s="42"/>
      <c r="M58" s="42"/>
      <c r="N58" s="42"/>
      <c r="O58" s="42"/>
    </row>
    <row r="59" spans="1:15">
      <c r="A59" s="56" t="s">
        <v>493</v>
      </c>
      <c r="B59" s="56" t="s">
        <v>1452</v>
      </c>
      <c r="C59" s="56" t="s">
        <v>228</v>
      </c>
      <c r="D59" s="41">
        <f t="shared" si="0"/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/>
      <c r="K59" s="42"/>
      <c r="L59" s="42"/>
      <c r="M59" s="42"/>
      <c r="N59" s="42"/>
      <c r="O59" s="42"/>
    </row>
    <row r="60" spans="1:15">
      <c r="A60" s="56" t="s">
        <v>1256</v>
      </c>
      <c r="B60" s="56" t="s">
        <v>1360</v>
      </c>
      <c r="C60" s="56" t="s">
        <v>228</v>
      </c>
      <c r="D60" s="41">
        <f t="shared" si="0"/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/>
      <c r="K60" s="42"/>
      <c r="L60" s="42"/>
      <c r="M60" s="42"/>
      <c r="N60" s="42"/>
      <c r="O60" s="42"/>
    </row>
    <row r="61" spans="1:15">
      <c r="A61" s="56" t="s">
        <v>1257</v>
      </c>
      <c r="B61" s="56" t="s">
        <v>1360</v>
      </c>
      <c r="C61" s="56" t="s">
        <v>228</v>
      </c>
      <c r="D61" s="41">
        <f t="shared" si="0"/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/>
      <c r="K61" s="42"/>
      <c r="L61" s="42"/>
      <c r="M61" s="42"/>
      <c r="N61" s="42"/>
      <c r="O61" s="42"/>
    </row>
    <row r="62" spans="1:15">
      <c r="A62" s="56" t="s">
        <v>1258</v>
      </c>
      <c r="B62" s="56" t="s">
        <v>1440</v>
      </c>
      <c r="C62" s="56" t="s">
        <v>228</v>
      </c>
      <c r="D62" s="41">
        <f t="shared" si="0"/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/>
      <c r="K62" s="42"/>
      <c r="L62" s="42"/>
      <c r="M62" s="42"/>
      <c r="N62" s="42"/>
      <c r="O62" s="42"/>
    </row>
    <row r="63" spans="1:15">
      <c r="A63" s="56" t="s">
        <v>48</v>
      </c>
      <c r="B63" s="56" t="s">
        <v>1400</v>
      </c>
      <c r="C63" s="56" t="s">
        <v>228</v>
      </c>
      <c r="D63" s="41">
        <f t="shared" si="0"/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/>
      <c r="K63" s="42"/>
      <c r="L63" s="42"/>
      <c r="M63" s="42"/>
      <c r="N63" s="42"/>
      <c r="O63" s="42"/>
    </row>
    <row r="64" spans="1:15">
      <c r="A64" s="56" t="s">
        <v>494</v>
      </c>
      <c r="B64" s="56" t="s">
        <v>1360</v>
      </c>
      <c r="C64" s="56" t="s">
        <v>228</v>
      </c>
      <c r="D64" s="41">
        <f t="shared" si="0"/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/>
      <c r="K64" s="42"/>
      <c r="L64" s="42"/>
      <c r="M64" s="42"/>
      <c r="N64" s="42"/>
      <c r="O64" s="42"/>
    </row>
    <row r="65" spans="1:15">
      <c r="A65" s="56" t="s">
        <v>1244</v>
      </c>
      <c r="B65" s="56" t="s">
        <v>1360</v>
      </c>
      <c r="C65" s="56" t="s">
        <v>228</v>
      </c>
      <c r="D65" s="41">
        <f t="shared" si="0"/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/>
      <c r="K65" s="42"/>
      <c r="L65" s="42"/>
      <c r="M65" s="42"/>
      <c r="N65" s="42"/>
      <c r="O65" s="42"/>
    </row>
    <row r="66" spans="1:15">
      <c r="A66" s="56" t="s">
        <v>1259</v>
      </c>
      <c r="B66" s="56"/>
      <c r="C66" s="56" t="s">
        <v>228</v>
      </c>
      <c r="D66" s="41">
        <f t="shared" si="0"/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/>
      <c r="K66" s="42"/>
      <c r="L66" s="42"/>
      <c r="M66" s="42"/>
      <c r="N66" s="42"/>
      <c r="O66" s="42"/>
    </row>
    <row r="67" spans="1:15">
      <c r="A67" s="56" t="s">
        <v>122</v>
      </c>
      <c r="B67" s="56" t="s">
        <v>1360</v>
      </c>
      <c r="C67" s="56" t="s">
        <v>228</v>
      </c>
      <c r="D67" s="41">
        <f t="shared" si="0"/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/>
      <c r="K67" s="42"/>
      <c r="L67" s="42"/>
      <c r="M67" s="42"/>
      <c r="N67" s="42"/>
      <c r="O67" s="42"/>
    </row>
    <row r="68" spans="1:15">
      <c r="A68" s="56" t="s">
        <v>227</v>
      </c>
      <c r="B68" s="56" t="s">
        <v>1400</v>
      </c>
      <c r="C68" s="56" t="s">
        <v>228</v>
      </c>
      <c r="D68" s="41">
        <f t="shared" ref="D68:D131" si="1">SUM(E68:O68)</f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/>
      <c r="K68" s="42"/>
      <c r="L68" s="42"/>
      <c r="M68" s="42"/>
      <c r="N68" s="42"/>
      <c r="O68" s="42"/>
    </row>
    <row r="69" spans="1:15">
      <c r="A69" s="56" t="s">
        <v>1260</v>
      </c>
      <c r="B69" s="56"/>
      <c r="C69" s="56" t="s">
        <v>228</v>
      </c>
      <c r="D69" s="41">
        <f t="shared" si="1"/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/>
      <c r="K69" s="42"/>
      <c r="L69" s="42"/>
      <c r="M69" s="42"/>
      <c r="N69" s="42"/>
      <c r="O69" s="42"/>
    </row>
    <row r="70" spans="1:15">
      <c r="A70" s="56" t="s">
        <v>1261</v>
      </c>
      <c r="B70" s="56"/>
      <c r="C70" s="56" t="s">
        <v>228</v>
      </c>
      <c r="D70" s="41">
        <f t="shared" si="1"/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/>
      <c r="K70" s="42"/>
      <c r="L70" s="42"/>
      <c r="M70" s="42"/>
      <c r="N70" s="42"/>
      <c r="O70" s="42"/>
    </row>
    <row r="71" spans="1:15">
      <c r="A71" s="56" t="s">
        <v>1262</v>
      </c>
      <c r="B71" s="56" t="s">
        <v>1440</v>
      </c>
      <c r="C71" s="56" t="s">
        <v>228</v>
      </c>
      <c r="D71" s="41">
        <f t="shared" si="1"/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/>
      <c r="K71" s="42"/>
      <c r="L71" s="42"/>
      <c r="M71" s="42"/>
      <c r="N71" s="42"/>
      <c r="O71" s="42"/>
    </row>
    <row r="72" spans="1:15">
      <c r="A72" s="56" t="s">
        <v>1263</v>
      </c>
      <c r="B72" s="56" t="s">
        <v>1360</v>
      </c>
      <c r="C72" s="56" t="s">
        <v>228</v>
      </c>
      <c r="D72" s="41">
        <f t="shared" si="1"/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/>
      <c r="K72" s="42"/>
      <c r="L72" s="42"/>
      <c r="M72" s="42"/>
      <c r="N72" s="42"/>
      <c r="O72" s="42"/>
    </row>
    <row r="73" spans="1:15">
      <c r="A73" s="56" t="s">
        <v>1169</v>
      </c>
      <c r="B73" s="56"/>
      <c r="C73" s="57" t="s">
        <v>541</v>
      </c>
      <c r="D73" s="41">
        <f t="shared" si="1"/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/>
      <c r="L73" s="42"/>
      <c r="M73" s="42"/>
      <c r="N73" s="42"/>
      <c r="O73" s="42"/>
    </row>
    <row r="74" spans="1:15">
      <c r="A74" s="56" t="s">
        <v>542</v>
      </c>
      <c r="B74" s="56" t="s">
        <v>1375</v>
      </c>
      <c r="C74" s="57" t="s">
        <v>541</v>
      </c>
      <c r="D74" s="41">
        <f t="shared" si="1"/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/>
      <c r="L74" s="42"/>
      <c r="M74" s="42"/>
      <c r="N74" s="42"/>
      <c r="O74" s="42"/>
    </row>
    <row r="75" spans="1:15">
      <c r="A75" s="56" t="s">
        <v>543</v>
      </c>
      <c r="B75" s="56" t="s">
        <v>1360</v>
      </c>
      <c r="C75" s="57" t="s">
        <v>541</v>
      </c>
      <c r="D75" s="41">
        <f t="shared" si="1"/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/>
      <c r="L75" s="42"/>
      <c r="M75" s="42"/>
      <c r="N75" s="42"/>
      <c r="O75" s="42"/>
    </row>
    <row r="76" spans="1:15">
      <c r="A76" s="56" t="s">
        <v>544</v>
      </c>
      <c r="B76" s="56" t="s">
        <v>1481</v>
      </c>
      <c r="C76" s="57" t="s">
        <v>541</v>
      </c>
      <c r="D76" s="41">
        <f t="shared" si="1"/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/>
      <c r="L76" s="42"/>
      <c r="M76" s="42"/>
      <c r="N76" s="42"/>
      <c r="O76" s="42"/>
    </row>
    <row r="77" spans="1:15">
      <c r="A77" s="56" t="s">
        <v>545</v>
      </c>
      <c r="B77" s="56" t="s">
        <v>1360</v>
      </c>
      <c r="C77" s="57" t="s">
        <v>541</v>
      </c>
      <c r="D77" s="41">
        <f t="shared" si="1"/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/>
      <c r="L77" s="42"/>
      <c r="M77" s="42"/>
      <c r="N77" s="42"/>
      <c r="O77" s="42"/>
    </row>
    <row r="78" spans="1:15">
      <c r="A78" s="56" t="s">
        <v>546</v>
      </c>
      <c r="B78" s="56"/>
      <c r="C78" s="57" t="s">
        <v>541</v>
      </c>
      <c r="D78" s="41">
        <f t="shared" si="1"/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/>
      <c r="L78" s="42"/>
      <c r="M78" s="42"/>
      <c r="N78" s="42"/>
      <c r="O78" s="42"/>
    </row>
    <row r="79" spans="1:15">
      <c r="A79" s="56" t="s">
        <v>1174</v>
      </c>
      <c r="B79" s="56"/>
      <c r="C79" s="57" t="s">
        <v>541</v>
      </c>
      <c r="D79" s="41">
        <f t="shared" si="1"/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/>
      <c r="L79" s="42"/>
      <c r="M79" s="42"/>
      <c r="N79" s="42"/>
      <c r="O79" s="42"/>
    </row>
    <row r="80" spans="1:15">
      <c r="A80" s="56" t="s">
        <v>547</v>
      </c>
      <c r="B80" s="56"/>
      <c r="C80" s="57" t="s">
        <v>541</v>
      </c>
      <c r="D80" s="41">
        <f t="shared" si="1"/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/>
      <c r="L80" s="42"/>
      <c r="M80" s="42"/>
      <c r="N80" s="42"/>
      <c r="O80" s="42"/>
    </row>
    <row r="81" spans="1:15">
      <c r="A81" s="56" t="s">
        <v>548</v>
      </c>
      <c r="B81" s="56" t="s">
        <v>1375</v>
      </c>
      <c r="C81" s="57" t="s">
        <v>541</v>
      </c>
      <c r="D81" s="41">
        <f t="shared" si="1"/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/>
      <c r="L81" s="42"/>
      <c r="M81" s="42"/>
      <c r="N81" s="42"/>
      <c r="O81" s="42"/>
    </row>
    <row r="82" spans="1:15">
      <c r="A82" s="56" t="s">
        <v>549</v>
      </c>
      <c r="B82" s="56"/>
      <c r="C82" s="57" t="s">
        <v>541</v>
      </c>
      <c r="D82" s="41">
        <f t="shared" si="1"/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/>
      <c r="L82" s="42"/>
      <c r="M82" s="42"/>
      <c r="N82" s="42"/>
      <c r="O82" s="42"/>
    </row>
    <row r="83" spans="1:15">
      <c r="A83" s="56" t="s">
        <v>550</v>
      </c>
      <c r="B83" s="56" t="s">
        <v>1360</v>
      </c>
      <c r="C83" s="57" t="s">
        <v>541</v>
      </c>
      <c r="D83" s="41">
        <f t="shared" si="1"/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/>
      <c r="L83" s="42"/>
      <c r="M83" s="42"/>
      <c r="N83" s="42"/>
      <c r="O83" s="42"/>
    </row>
    <row r="84" spans="1:15">
      <c r="A84" s="56" t="s">
        <v>551</v>
      </c>
      <c r="B84" s="56" t="s">
        <v>1375</v>
      </c>
      <c r="C84" s="57" t="s">
        <v>541</v>
      </c>
      <c r="D84" s="41">
        <f t="shared" si="1"/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/>
      <c r="L84" s="42"/>
      <c r="M84" s="42"/>
      <c r="N84" s="42"/>
      <c r="O84" s="42"/>
    </row>
    <row r="85" spans="1:15">
      <c r="A85" s="56" t="s">
        <v>552</v>
      </c>
      <c r="B85" s="56" t="s">
        <v>1360</v>
      </c>
      <c r="C85" s="57" t="s">
        <v>541</v>
      </c>
      <c r="D85" s="41">
        <f t="shared" si="1"/>
        <v>1</v>
      </c>
      <c r="E85" s="42">
        <v>0</v>
      </c>
      <c r="F85" s="42">
        <v>1</v>
      </c>
      <c r="G85" s="42">
        <v>0</v>
      </c>
      <c r="H85" s="42">
        <v>0</v>
      </c>
      <c r="I85" s="42">
        <v>0</v>
      </c>
      <c r="J85" s="42">
        <v>0</v>
      </c>
      <c r="K85" s="42"/>
      <c r="L85" s="42"/>
      <c r="M85" s="42"/>
      <c r="N85" s="42"/>
      <c r="O85" s="42"/>
    </row>
    <row r="86" spans="1:15">
      <c r="A86" s="56" t="s">
        <v>553</v>
      </c>
      <c r="B86" s="56" t="s">
        <v>1365</v>
      </c>
      <c r="C86" s="57" t="s">
        <v>541</v>
      </c>
      <c r="D86" s="41">
        <f t="shared" si="1"/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/>
      <c r="L86" s="42"/>
      <c r="M86" s="42"/>
      <c r="N86" s="42"/>
      <c r="O86" s="42"/>
    </row>
    <row r="87" spans="1:15">
      <c r="A87" s="56" t="s">
        <v>554</v>
      </c>
      <c r="B87" s="56" t="s">
        <v>1365</v>
      </c>
      <c r="C87" s="57" t="s">
        <v>541</v>
      </c>
      <c r="D87" s="41">
        <f t="shared" si="1"/>
        <v>1</v>
      </c>
      <c r="E87" s="42">
        <v>0</v>
      </c>
      <c r="F87" s="42">
        <v>0</v>
      </c>
      <c r="G87" s="42">
        <v>0</v>
      </c>
      <c r="H87" s="42">
        <v>1</v>
      </c>
      <c r="I87" s="42">
        <v>0</v>
      </c>
      <c r="J87" s="42">
        <v>0</v>
      </c>
      <c r="K87" s="42"/>
      <c r="L87" s="42"/>
      <c r="M87" s="42"/>
      <c r="N87" s="42"/>
      <c r="O87" s="42"/>
    </row>
    <row r="88" spans="1:15">
      <c r="A88" s="56" t="s">
        <v>555</v>
      </c>
      <c r="B88" s="56" t="s">
        <v>1452</v>
      </c>
      <c r="C88" s="57" t="s">
        <v>541</v>
      </c>
      <c r="D88" s="41">
        <f t="shared" si="1"/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/>
      <c r="L88" s="42"/>
      <c r="M88" s="42"/>
      <c r="N88" s="42"/>
      <c r="O88" s="42"/>
    </row>
    <row r="89" spans="1:15">
      <c r="A89" s="56" t="s">
        <v>1170</v>
      </c>
      <c r="B89" s="56" t="s">
        <v>1360</v>
      </c>
      <c r="C89" s="57" t="s">
        <v>541</v>
      </c>
      <c r="D89" s="41">
        <f t="shared" si="1"/>
        <v>0</v>
      </c>
      <c r="E89" s="93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/>
      <c r="L89" s="42"/>
      <c r="M89" s="42"/>
      <c r="N89" s="42"/>
      <c r="O89" s="42"/>
    </row>
    <row r="90" spans="1:15">
      <c r="A90" s="56" t="s">
        <v>556</v>
      </c>
      <c r="B90" s="56" t="s">
        <v>1365</v>
      </c>
      <c r="C90" s="57" t="s">
        <v>541</v>
      </c>
      <c r="D90" s="41">
        <f t="shared" si="1"/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/>
      <c r="L90" s="42"/>
      <c r="M90" s="42"/>
      <c r="N90" s="42"/>
      <c r="O90" s="42"/>
    </row>
    <row r="91" spans="1:15">
      <c r="A91" s="56" t="s">
        <v>1172</v>
      </c>
      <c r="B91" s="56" t="s">
        <v>1365</v>
      </c>
      <c r="C91" s="57" t="s">
        <v>541</v>
      </c>
      <c r="D91" s="41">
        <f t="shared" si="1"/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/>
      <c r="L91" s="42"/>
      <c r="M91" s="42"/>
      <c r="N91" s="42"/>
      <c r="O91" s="42"/>
    </row>
    <row r="92" spans="1:15">
      <c r="A92" s="56" t="s">
        <v>557</v>
      </c>
      <c r="B92" s="56" t="s">
        <v>1360</v>
      </c>
      <c r="C92" s="57" t="s">
        <v>541</v>
      </c>
      <c r="D92" s="41">
        <f t="shared" si="1"/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/>
      <c r="L92" s="42"/>
      <c r="M92" s="42"/>
      <c r="N92" s="42"/>
      <c r="O92" s="42"/>
    </row>
    <row r="93" spans="1:15">
      <c r="A93" s="56" t="s">
        <v>558</v>
      </c>
      <c r="B93" s="56" t="s">
        <v>1365</v>
      </c>
      <c r="C93" s="57" t="s">
        <v>541</v>
      </c>
      <c r="D93" s="41">
        <f t="shared" si="1"/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/>
      <c r="L93" s="42"/>
      <c r="M93" s="42"/>
      <c r="N93" s="42"/>
      <c r="O93" s="42"/>
    </row>
    <row r="94" spans="1:15">
      <c r="A94" s="56" t="s">
        <v>1171</v>
      </c>
      <c r="B94" s="56" t="s">
        <v>1365</v>
      </c>
      <c r="C94" s="57" t="s">
        <v>541</v>
      </c>
      <c r="D94" s="41">
        <f t="shared" si="1"/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/>
      <c r="L94" s="42"/>
      <c r="M94" s="42"/>
      <c r="N94" s="42"/>
      <c r="O94" s="42"/>
    </row>
    <row r="95" spans="1:15">
      <c r="A95" s="56" t="s">
        <v>559</v>
      </c>
      <c r="B95" s="56" t="s">
        <v>1360</v>
      </c>
      <c r="C95" s="57" t="s">
        <v>541</v>
      </c>
      <c r="D95" s="41">
        <f t="shared" si="1"/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/>
      <c r="L95" s="42"/>
      <c r="M95" s="42"/>
      <c r="N95" s="42"/>
      <c r="O95" s="42"/>
    </row>
    <row r="96" spans="1:15">
      <c r="A96" s="56" t="s">
        <v>560</v>
      </c>
      <c r="B96" s="56"/>
      <c r="C96" s="57" t="s">
        <v>541</v>
      </c>
      <c r="D96" s="41">
        <f t="shared" si="1"/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/>
      <c r="L96" s="42"/>
      <c r="M96" s="42"/>
      <c r="N96" s="42"/>
      <c r="O96" s="42"/>
    </row>
    <row r="97" spans="1:15">
      <c r="A97" s="56" t="s">
        <v>561</v>
      </c>
      <c r="B97" s="56" t="s">
        <v>1375</v>
      </c>
      <c r="C97" s="57" t="s">
        <v>541</v>
      </c>
      <c r="D97" s="41">
        <f t="shared" si="1"/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/>
      <c r="L97" s="42"/>
      <c r="M97" s="42"/>
      <c r="N97" s="42"/>
      <c r="O97" s="42"/>
    </row>
    <row r="98" spans="1:15">
      <c r="A98" s="56" t="s">
        <v>562</v>
      </c>
      <c r="B98" s="56" t="s">
        <v>1360</v>
      </c>
      <c r="C98" s="57" t="s">
        <v>541</v>
      </c>
      <c r="D98" s="41">
        <f t="shared" si="1"/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/>
      <c r="L98" s="42"/>
      <c r="M98" s="42"/>
      <c r="N98" s="42"/>
      <c r="O98" s="42"/>
    </row>
    <row r="99" spans="1:15">
      <c r="A99" s="56" t="s">
        <v>837</v>
      </c>
      <c r="B99" s="56" t="s">
        <v>1360</v>
      </c>
      <c r="C99" s="57" t="s">
        <v>541</v>
      </c>
      <c r="D99" s="41">
        <f t="shared" si="1"/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/>
      <c r="L99" s="42"/>
      <c r="M99" s="42"/>
      <c r="N99" s="42"/>
      <c r="O99" s="42"/>
    </row>
    <row r="100" spans="1:15">
      <c r="A100" s="56" t="s">
        <v>563</v>
      </c>
      <c r="B100" s="56" t="s">
        <v>1360</v>
      </c>
      <c r="C100" s="57" t="s">
        <v>541</v>
      </c>
      <c r="D100" s="41">
        <f t="shared" si="1"/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/>
      <c r="L100" s="42"/>
      <c r="M100" s="42"/>
      <c r="N100" s="42"/>
      <c r="O100" s="42"/>
    </row>
    <row r="101" spans="1:15">
      <c r="A101" s="56" t="s">
        <v>1173</v>
      </c>
      <c r="B101" s="56" t="s">
        <v>1360</v>
      </c>
      <c r="C101" s="57" t="s">
        <v>541</v>
      </c>
      <c r="D101" s="41">
        <f t="shared" si="1"/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/>
      <c r="L101" s="42"/>
      <c r="M101" s="42"/>
      <c r="N101" s="42"/>
      <c r="O101" s="42"/>
    </row>
    <row r="102" spans="1:15">
      <c r="A102" s="56" t="s">
        <v>564</v>
      </c>
      <c r="B102" s="56" t="s">
        <v>1365</v>
      </c>
      <c r="C102" s="57" t="s">
        <v>541</v>
      </c>
      <c r="D102" s="41">
        <f t="shared" si="1"/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/>
      <c r="L102" s="42"/>
      <c r="M102" s="42"/>
      <c r="N102" s="42"/>
      <c r="O102" s="42"/>
    </row>
    <row r="103" spans="1:15">
      <c r="A103" s="56" t="s">
        <v>835</v>
      </c>
      <c r="B103" s="56" t="s">
        <v>1429</v>
      </c>
      <c r="C103" s="57" t="s">
        <v>541</v>
      </c>
      <c r="D103" s="41">
        <f t="shared" si="1"/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/>
      <c r="L103" s="42"/>
      <c r="M103" s="42"/>
      <c r="N103" s="42"/>
      <c r="O103" s="42"/>
    </row>
    <row r="104" spans="1:15">
      <c r="A104" s="56" t="s">
        <v>565</v>
      </c>
      <c r="B104" s="56" t="s">
        <v>1360</v>
      </c>
      <c r="C104" s="57" t="s">
        <v>541</v>
      </c>
      <c r="D104" s="41">
        <f t="shared" si="1"/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/>
      <c r="L104" s="42"/>
      <c r="M104" s="42"/>
      <c r="N104" s="42"/>
      <c r="O104" s="42"/>
    </row>
    <row r="105" spans="1:15">
      <c r="A105" s="56" t="s">
        <v>566</v>
      </c>
      <c r="B105" s="56"/>
      <c r="C105" s="57" t="s">
        <v>541</v>
      </c>
      <c r="D105" s="41">
        <f t="shared" si="1"/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/>
      <c r="L105" s="42"/>
      <c r="M105" s="42"/>
      <c r="N105" s="42"/>
      <c r="O105" s="42"/>
    </row>
    <row r="106" spans="1:15">
      <c r="A106" s="56" t="s">
        <v>1175</v>
      </c>
      <c r="B106" s="56"/>
      <c r="C106" s="57" t="s">
        <v>541</v>
      </c>
      <c r="D106" s="41">
        <f t="shared" si="1"/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/>
      <c r="L106" s="42"/>
      <c r="M106" s="42"/>
      <c r="N106" s="42"/>
      <c r="O106" s="42"/>
    </row>
    <row r="107" spans="1:15">
      <c r="A107" s="56" t="s">
        <v>567</v>
      </c>
      <c r="B107" s="56" t="s">
        <v>1429</v>
      </c>
      <c r="C107" s="57" t="s">
        <v>541</v>
      </c>
      <c r="D107" s="41">
        <f t="shared" si="1"/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/>
      <c r="L107" s="42"/>
      <c r="M107" s="42"/>
      <c r="N107" s="42"/>
      <c r="O107" s="42"/>
    </row>
    <row r="108" spans="1:15">
      <c r="A108" s="56" t="s">
        <v>1176</v>
      </c>
      <c r="B108" s="56" t="s">
        <v>1360</v>
      </c>
      <c r="C108" s="57" t="s">
        <v>1359</v>
      </c>
      <c r="D108" s="41">
        <f t="shared" si="1"/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/>
      <c r="M108" s="42"/>
      <c r="N108" s="42"/>
      <c r="O108" s="42"/>
    </row>
    <row r="109" spans="1:15">
      <c r="A109" s="56" t="s">
        <v>1195</v>
      </c>
      <c r="B109" s="56"/>
      <c r="C109" s="57" t="s">
        <v>1359</v>
      </c>
      <c r="D109" s="41">
        <f t="shared" si="1"/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/>
      <c r="M109" s="42"/>
      <c r="N109" s="42"/>
      <c r="O109" s="42"/>
    </row>
    <row r="110" spans="1:15">
      <c r="A110" s="56" t="s">
        <v>1189</v>
      </c>
      <c r="B110" s="56"/>
      <c r="C110" s="57" t="s">
        <v>1359</v>
      </c>
      <c r="D110" s="41">
        <f t="shared" si="1"/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/>
      <c r="M110" s="42"/>
      <c r="N110" s="42"/>
      <c r="O110" s="42"/>
    </row>
    <row r="111" spans="1:15">
      <c r="A111" s="56" t="s">
        <v>1182</v>
      </c>
      <c r="B111" s="56" t="s">
        <v>1360</v>
      </c>
      <c r="C111" s="57" t="s">
        <v>1359</v>
      </c>
      <c r="D111" s="41">
        <f t="shared" si="1"/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/>
      <c r="M111" s="42"/>
      <c r="N111" s="42"/>
      <c r="O111" s="42"/>
    </row>
    <row r="112" spans="1:15">
      <c r="A112" s="56" t="s">
        <v>1202</v>
      </c>
      <c r="B112" s="56"/>
      <c r="C112" s="57" t="s">
        <v>1359</v>
      </c>
      <c r="D112" s="41">
        <f t="shared" si="1"/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/>
      <c r="M112" s="42"/>
      <c r="N112" s="42"/>
      <c r="O112" s="42"/>
    </row>
    <row r="113" spans="1:15">
      <c r="A113" s="56" t="s">
        <v>1201</v>
      </c>
      <c r="B113" s="56"/>
      <c r="C113" s="57" t="s">
        <v>1359</v>
      </c>
      <c r="D113" s="41">
        <f t="shared" si="1"/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/>
      <c r="M113" s="42"/>
      <c r="N113" s="42"/>
      <c r="O113" s="42"/>
    </row>
    <row r="114" spans="1:15">
      <c r="A114" s="56" t="s">
        <v>1188</v>
      </c>
      <c r="B114" s="56" t="s">
        <v>1360</v>
      </c>
      <c r="C114" s="57" t="s">
        <v>1359</v>
      </c>
      <c r="D114" s="41">
        <f t="shared" si="1"/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/>
      <c r="M114" s="42"/>
      <c r="N114" s="42"/>
      <c r="O114" s="42"/>
    </row>
    <row r="115" spans="1:15">
      <c r="A115" s="56" t="s">
        <v>1183</v>
      </c>
      <c r="B115" s="56" t="s">
        <v>1360</v>
      </c>
      <c r="C115" s="57" t="s">
        <v>1359</v>
      </c>
      <c r="D115" s="41">
        <f t="shared" si="1"/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/>
      <c r="M115" s="42"/>
      <c r="N115" s="42"/>
      <c r="O115" s="42"/>
    </row>
    <row r="116" spans="1:15">
      <c r="A116" s="56" t="s">
        <v>1196</v>
      </c>
      <c r="B116" s="56" t="s">
        <v>1360</v>
      </c>
      <c r="C116" s="57" t="s">
        <v>1359</v>
      </c>
      <c r="D116" s="41">
        <f t="shared" si="1"/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/>
      <c r="M116" s="42"/>
      <c r="N116" s="42"/>
      <c r="O116" s="42"/>
    </row>
    <row r="117" spans="1:15">
      <c r="A117" s="56" t="s">
        <v>1194</v>
      </c>
      <c r="B117" s="56"/>
      <c r="C117" s="57" t="s">
        <v>1359</v>
      </c>
      <c r="D117" s="41">
        <f t="shared" si="1"/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/>
      <c r="M117" s="42"/>
      <c r="N117" s="42"/>
      <c r="O117" s="42"/>
    </row>
    <row r="118" spans="1:15">
      <c r="A118" s="56" t="s">
        <v>1185</v>
      </c>
      <c r="B118" s="56" t="s">
        <v>1375</v>
      </c>
      <c r="C118" s="57" t="s">
        <v>1359</v>
      </c>
      <c r="D118" s="41">
        <f t="shared" si="1"/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/>
      <c r="M118" s="42"/>
      <c r="N118" s="42"/>
      <c r="O118" s="42"/>
    </row>
    <row r="119" spans="1:15">
      <c r="A119" s="56" t="s">
        <v>1184</v>
      </c>
      <c r="B119" s="56" t="s">
        <v>1360</v>
      </c>
      <c r="C119" s="57" t="s">
        <v>1359</v>
      </c>
      <c r="D119" s="41">
        <f t="shared" si="1"/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/>
      <c r="M119" s="42"/>
      <c r="N119" s="42"/>
      <c r="O119" s="42"/>
    </row>
    <row r="120" spans="1:15">
      <c r="A120" s="56" t="s">
        <v>1203</v>
      </c>
      <c r="B120" s="56"/>
      <c r="C120" s="57" t="s">
        <v>1359</v>
      </c>
      <c r="D120" s="41">
        <f t="shared" si="1"/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/>
      <c r="M120" s="42"/>
      <c r="N120" s="42"/>
      <c r="O120" s="42"/>
    </row>
    <row r="121" spans="1:15">
      <c r="A121" s="56" t="s">
        <v>1177</v>
      </c>
      <c r="B121" s="56" t="s">
        <v>1360</v>
      </c>
      <c r="C121" s="57" t="s">
        <v>1359</v>
      </c>
      <c r="D121" s="41">
        <f t="shared" si="1"/>
        <v>0</v>
      </c>
      <c r="E121" s="42">
        <v>0</v>
      </c>
      <c r="F121" s="42">
        <v>0</v>
      </c>
      <c r="G121" s="42">
        <v>0</v>
      </c>
      <c r="H121" s="93">
        <v>0</v>
      </c>
      <c r="I121" s="42">
        <v>0</v>
      </c>
      <c r="J121" s="42">
        <v>0</v>
      </c>
      <c r="K121" s="42">
        <v>0</v>
      </c>
      <c r="L121" s="42"/>
      <c r="M121" s="42"/>
      <c r="N121" s="42"/>
      <c r="O121" s="42"/>
    </row>
    <row r="122" spans="1:15">
      <c r="A122" s="56" t="s">
        <v>1200</v>
      </c>
      <c r="B122" s="56" t="s">
        <v>1360</v>
      </c>
      <c r="C122" s="57" t="s">
        <v>1359</v>
      </c>
      <c r="D122" s="41">
        <f t="shared" si="1"/>
        <v>2</v>
      </c>
      <c r="E122" s="42">
        <v>1</v>
      </c>
      <c r="F122" s="42">
        <v>0</v>
      </c>
      <c r="G122" s="42">
        <v>0</v>
      </c>
      <c r="H122" s="42">
        <v>0</v>
      </c>
      <c r="I122" s="42">
        <v>0</v>
      </c>
      <c r="J122" s="42">
        <v>1</v>
      </c>
      <c r="K122" s="42">
        <v>0</v>
      </c>
      <c r="L122" s="42"/>
      <c r="M122" s="42"/>
      <c r="N122" s="42"/>
      <c r="O122" s="42"/>
    </row>
    <row r="123" spans="1:15">
      <c r="A123" s="56" t="s">
        <v>1179</v>
      </c>
      <c r="B123" s="56" t="s">
        <v>1360</v>
      </c>
      <c r="C123" s="57" t="s">
        <v>1359</v>
      </c>
      <c r="D123" s="41">
        <f t="shared" si="1"/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/>
      <c r="M123" s="42"/>
      <c r="N123" s="42"/>
      <c r="O123" s="42"/>
    </row>
    <row r="124" spans="1:15">
      <c r="A124" s="56" t="s">
        <v>1191</v>
      </c>
      <c r="B124" s="56" t="s">
        <v>1375</v>
      </c>
      <c r="C124" s="57" t="s">
        <v>1359</v>
      </c>
      <c r="D124" s="41">
        <f t="shared" si="1"/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/>
      <c r="M124" s="42"/>
      <c r="N124" s="42"/>
      <c r="O124" s="42"/>
    </row>
    <row r="125" spans="1:15">
      <c r="A125" s="56" t="s">
        <v>1192</v>
      </c>
      <c r="B125" s="56" t="s">
        <v>1360</v>
      </c>
      <c r="C125" s="57" t="s">
        <v>1359</v>
      </c>
      <c r="D125" s="41">
        <f t="shared" si="1"/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/>
      <c r="M125" s="42"/>
      <c r="N125" s="42"/>
      <c r="O125" s="42"/>
    </row>
    <row r="126" spans="1:15">
      <c r="A126" s="56" t="s">
        <v>1197</v>
      </c>
      <c r="B126" s="56" t="s">
        <v>1375</v>
      </c>
      <c r="C126" s="57" t="s">
        <v>1359</v>
      </c>
      <c r="D126" s="41">
        <f t="shared" si="1"/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/>
      <c r="M126" s="42"/>
      <c r="N126" s="42"/>
      <c r="O126" s="42"/>
    </row>
    <row r="127" spans="1:15">
      <c r="A127" s="56" t="s">
        <v>1193</v>
      </c>
      <c r="B127" s="56" t="s">
        <v>1377</v>
      </c>
      <c r="C127" s="57" t="s">
        <v>1359</v>
      </c>
      <c r="D127" s="41">
        <f t="shared" si="1"/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/>
      <c r="M127" s="42"/>
      <c r="N127" s="42"/>
      <c r="O127" s="42"/>
    </row>
    <row r="128" spans="1:15">
      <c r="A128" s="56" t="s">
        <v>1178</v>
      </c>
      <c r="B128" s="56" t="s">
        <v>1375</v>
      </c>
      <c r="C128" s="57" t="s">
        <v>1359</v>
      </c>
      <c r="D128" s="41">
        <f t="shared" si="1"/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/>
      <c r="M128" s="42"/>
      <c r="N128" s="42"/>
      <c r="O128" s="42"/>
    </row>
    <row r="129" spans="1:15">
      <c r="A129" s="56" t="s">
        <v>1186</v>
      </c>
      <c r="B129" s="56" t="s">
        <v>1375</v>
      </c>
      <c r="C129" s="57" t="s">
        <v>1359</v>
      </c>
      <c r="D129" s="41">
        <f t="shared" si="1"/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/>
      <c r="M129" s="42"/>
      <c r="N129" s="42"/>
      <c r="O129" s="42"/>
    </row>
    <row r="130" spans="1:15">
      <c r="A130" s="56" t="s">
        <v>1204</v>
      </c>
      <c r="B130" s="56" t="s">
        <v>1375</v>
      </c>
      <c r="C130" s="57" t="s">
        <v>1359</v>
      </c>
      <c r="D130" s="41">
        <f t="shared" si="1"/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/>
      <c r="M130" s="42"/>
      <c r="N130" s="42"/>
      <c r="O130" s="42"/>
    </row>
    <row r="131" spans="1:15">
      <c r="A131" s="56" t="s">
        <v>1205</v>
      </c>
      <c r="B131" s="56"/>
      <c r="C131" s="57" t="s">
        <v>1359</v>
      </c>
      <c r="D131" s="41">
        <f t="shared" si="1"/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/>
      <c r="M131" s="42"/>
      <c r="N131" s="42"/>
      <c r="O131" s="42"/>
    </row>
    <row r="132" spans="1:15">
      <c r="A132" s="56" t="s">
        <v>1190</v>
      </c>
      <c r="B132" s="56" t="s">
        <v>1360</v>
      </c>
      <c r="C132" s="57" t="s">
        <v>1359</v>
      </c>
      <c r="D132" s="41">
        <f t="shared" ref="D132:D196" si="2">SUM(E132:O132)</f>
        <v>0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/>
      <c r="M132" s="42"/>
      <c r="N132" s="42"/>
      <c r="O132" s="42"/>
    </row>
    <row r="133" spans="1:15">
      <c r="A133" s="56" t="s">
        <v>1187</v>
      </c>
      <c r="B133" s="56" t="s">
        <v>1360</v>
      </c>
      <c r="C133" s="57" t="s">
        <v>1359</v>
      </c>
      <c r="D133" s="41">
        <f t="shared" si="2"/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/>
      <c r="M133" s="42"/>
      <c r="N133" s="42"/>
      <c r="O133" s="42"/>
    </row>
    <row r="134" spans="1:15">
      <c r="A134" s="56" t="s">
        <v>1199</v>
      </c>
      <c r="B134" s="56" t="s">
        <v>1429</v>
      </c>
      <c r="C134" s="57" t="s">
        <v>1359</v>
      </c>
      <c r="D134" s="41">
        <f t="shared" si="2"/>
        <v>2</v>
      </c>
      <c r="E134" s="42">
        <v>0</v>
      </c>
      <c r="F134" s="42">
        <v>0</v>
      </c>
      <c r="G134" s="42">
        <v>0</v>
      </c>
      <c r="H134" s="42">
        <v>2</v>
      </c>
      <c r="I134" s="42">
        <v>0</v>
      </c>
      <c r="J134" s="42">
        <v>0</v>
      </c>
      <c r="K134" s="42">
        <v>0</v>
      </c>
      <c r="L134" s="42"/>
      <c r="M134" s="42"/>
      <c r="N134" s="42"/>
      <c r="O134" s="42"/>
    </row>
    <row r="135" spans="1:15">
      <c r="A135" s="56" t="s">
        <v>1198</v>
      </c>
      <c r="B135" s="56"/>
      <c r="C135" s="57" t="s">
        <v>1359</v>
      </c>
      <c r="D135" s="41">
        <f t="shared" si="2"/>
        <v>2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2</v>
      </c>
      <c r="K135" s="42">
        <v>0</v>
      </c>
      <c r="L135" s="42"/>
      <c r="M135" s="42"/>
      <c r="N135" s="42"/>
      <c r="O135" s="42"/>
    </row>
    <row r="136" spans="1:15">
      <c r="A136" s="56" t="s">
        <v>1371</v>
      </c>
      <c r="B136" s="56" t="s">
        <v>1375</v>
      </c>
      <c r="C136" s="57" t="s">
        <v>1359</v>
      </c>
      <c r="D136" s="41">
        <f t="shared" si="2"/>
        <v>0</v>
      </c>
      <c r="E136" s="42">
        <v>0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0</v>
      </c>
      <c r="L136" s="42"/>
      <c r="M136" s="42"/>
      <c r="N136" s="42"/>
      <c r="O136" s="42"/>
    </row>
    <row r="137" spans="1:15">
      <c r="A137" s="56" t="s">
        <v>1370</v>
      </c>
      <c r="B137" s="56" t="s">
        <v>1481</v>
      </c>
      <c r="C137" s="57" t="s">
        <v>1359</v>
      </c>
      <c r="D137" s="41">
        <f t="shared" si="2"/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/>
      <c r="M137" s="42"/>
      <c r="N137" s="42"/>
      <c r="O137" s="42"/>
    </row>
    <row r="138" spans="1:15">
      <c r="A138" s="56" t="s">
        <v>1180</v>
      </c>
      <c r="B138" s="56" t="s">
        <v>1481</v>
      </c>
      <c r="C138" s="57" t="s">
        <v>1359</v>
      </c>
      <c r="D138" s="41">
        <f t="shared" si="2"/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/>
      <c r="M138" s="42"/>
      <c r="N138" s="42"/>
      <c r="O138" s="42"/>
    </row>
    <row r="139" spans="1:15">
      <c r="A139" s="56" t="s">
        <v>1181</v>
      </c>
      <c r="B139" s="56" t="s">
        <v>1360</v>
      </c>
      <c r="C139" s="57" t="s">
        <v>1359</v>
      </c>
      <c r="D139" s="41">
        <f t="shared" si="2"/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v>0</v>
      </c>
      <c r="J139" s="42">
        <v>0</v>
      </c>
      <c r="K139" s="42">
        <v>0</v>
      </c>
      <c r="L139" s="42"/>
      <c r="M139" s="42"/>
      <c r="N139" s="42"/>
      <c r="O139" s="42"/>
    </row>
    <row r="140" spans="1:15">
      <c r="A140" s="56" t="s">
        <v>1309</v>
      </c>
      <c r="B140" s="56" t="s">
        <v>1360</v>
      </c>
      <c r="C140" s="57" t="s">
        <v>1307</v>
      </c>
      <c r="D140" s="41">
        <f t="shared" si="2"/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/>
      <c r="L140" s="42"/>
      <c r="M140" s="42"/>
      <c r="N140" s="42"/>
      <c r="O140" s="42"/>
    </row>
    <row r="141" spans="1:15">
      <c r="A141" s="56" t="s">
        <v>1317</v>
      </c>
      <c r="B141" s="56"/>
      <c r="C141" s="57" t="s">
        <v>1307</v>
      </c>
      <c r="D141" s="41">
        <f t="shared" si="2"/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/>
      <c r="L141" s="42"/>
      <c r="M141" s="42"/>
      <c r="N141" s="42"/>
      <c r="O141" s="42"/>
    </row>
    <row r="142" spans="1:15">
      <c r="A142" s="56" t="s">
        <v>310</v>
      </c>
      <c r="B142" s="56" t="s">
        <v>1377</v>
      </c>
      <c r="C142" s="57" t="s">
        <v>1307</v>
      </c>
      <c r="D142" s="41">
        <f t="shared" si="2"/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/>
      <c r="L142" s="42"/>
      <c r="M142" s="42"/>
      <c r="N142" s="42"/>
      <c r="O142" s="42"/>
    </row>
    <row r="143" spans="1:15">
      <c r="A143" s="56" t="s">
        <v>311</v>
      </c>
      <c r="B143" s="56" t="s">
        <v>1365</v>
      </c>
      <c r="C143" s="57" t="s">
        <v>1307</v>
      </c>
      <c r="D143" s="41">
        <f t="shared" si="2"/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/>
      <c r="L143" s="42"/>
      <c r="M143" s="42"/>
      <c r="N143" s="42"/>
      <c r="O143" s="42"/>
    </row>
    <row r="144" spans="1:15">
      <c r="A144" s="56" t="s">
        <v>1315</v>
      </c>
      <c r="B144" s="56"/>
      <c r="C144" s="57" t="s">
        <v>1307</v>
      </c>
      <c r="D144" s="41">
        <f t="shared" si="2"/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/>
      <c r="L144" s="42"/>
      <c r="M144" s="42"/>
      <c r="N144" s="42"/>
      <c r="O144" s="42"/>
    </row>
    <row r="145" spans="1:15">
      <c r="A145" s="56" t="s">
        <v>312</v>
      </c>
      <c r="B145" s="56" t="s">
        <v>1360</v>
      </c>
      <c r="C145" s="57" t="s">
        <v>1307</v>
      </c>
      <c r="D145" s="41">
        <f t="shared" si="2"/>
        <v>1</v>
      </c>
      <c r="E145" s="42">
        <v>0</v>
      </c>
      <c r="F145" s="42">
        <v>0</v>
      </c>
      <c r="G145" s="42">
        <v>1</v>
      </c>
      <c r="H145" s="93">
        <v>0</v>
      </c>
      <c r="I145" s="42">
        <v>0</v>
      </c>
      <c r="J145" s="42">
        <v>0</v>
      </c>
      <c r="K145" s="42"/>
      <c r="L145" s="42"/>
      <c r="M145" s="42"/>
      <c r="N145" s="42"/>
      <c r="O145" s="42"/>
    </row>
    <row r="146" spans="1:15">
      <c r="A146" s="56" t="s">
        <v>498</v>
      </c>
      <c r="B146" s="56" t="s">
        <v>1360</v>
      </c>
      <c r="C146" s="57" t="s">
        <v>1307</v>
      </c>
      <c r="D146" s="41">
        <f t="shared" si="2"/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/>
      <c r="L146" s="42"/>
      <c r="M146" s="42"/>
      <c r="N146" s="42"/>
      <c r="O146" s="42"/>
    </row>
    <row r="147" spans="1:15">
      <c r="A147" s="56" t="s">
        <v>1311</v>
      </c>
      <c r="B147" s="56" t="s">
        <v>1360</v>
      </c>
      <c r="C147" s="57" t="s">
        <v>1307</v>
      </c>
      <c r="D147" s="41">
        <f t="shared" si="2"/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v>0</v>
      </c>
      <c r="J147" s="42">
        <v>0</v>
      </c>
      <c r="K147" s="42"/>
      <c r="L147" s="42"/>
      <c r="M147" s="42"/>
      <c r="N147" s="42"/>
      <c r="O147" s="42"/>
    </row>
    <row r="148" spans="1:15">
      <c r="A148" s="56" t="s">
        <v>1313</v>
      </c>
      <c r="B148" s="56" t="s">
        <v>1360</v>
      </c>
      <c r="C148" s="57" t="s">
        <v>1307</v>
      </c>
      <c r="D148" s="41">
        <f t="shared" si="2"/>
        <v>0</v>
      </c>
      <c r="E148" s="42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/>
      <c r="L148" s="42"/>
      <c r="M148" s="42"/>
      <c r="N148" s="42"/>
      <c r="O148" s="42"/>
    </row>
    <row r="149" spans="1:15">
      <c r="A149" s="56" t="s">
        <v>1310</v>
      </c>
      <c r="B149" s="56" t="s">
        <v>1365</v>
      </c>
      <c r="C149" s="57" t="s">
        <v>1307</v>
      </c>
      <c r="D149" s="41">
        <f t="shared" si="2"/>
        <v>1</v>
      </c>
      <c r="E149" s="42">
        <v>0</v>
      </c>
      <c r="F149" s="42">
        <v>1</v>
      </c>
      <c r="G149" s="42">
        <v>0</v>
      </c>
      <c r="H149" s="42">
        <v>0</v>
      </c>
      <c r="I149" s="42">
        <v>0</v>
      </c>
      <c r="J149" s="42">
        <v>0</v>
      </c>
      <c r="K149" s="42"/>
      <c r="L149" s="42"/>
      <c r="M149" s="42"/>
      <c r="N149" s="42"/>
      <c r="O149" s="42"/>
    </row>
    <row r="150" spans="1:15">
      <c r="A150" s="56" t="s">
        <v>314</v>
      </c>
      <c r="B150" s="56" t="s">
        <v>1360</v>
      </c>
      <c r="C150" s="57" t="s">
        <v>1307</v>
      </c>
      <c r="D150" s="41">
        <f t="shared" si="2"/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/>
      <c r="L150" s="42"/>
      <c r="M150" s="42"/>
      <c r="N150" s="42"/>
      <c r="O150" s="42"/>
    </row>
    <row r="151" spans="1:15">
      <c r="A151" s="56" t="s">
        <v>315</v>
      </c>
      <c r="B151" s="56" t="s">
        <v>1365</v>
      </c>
      <c r="C151" s="57" t="s">
        <v>1307</v>
      </c>
      <c r="D151" s="41">
        <f t="shared" si="2"/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/>
      <c r="L151" s="42"/>
      <c r="M151" s="42"/>
      <c r="N151" s="42"/>
      <c r="O151" s="42"/>
    </row>
    <row r="152" spans="1:15">
      <c r="A152" s="56" t="s">
        <v>316</v>
      </c>
      <c r="B152" s="56" t="s">
        <v>1360</v>
      </c>
      <c r="C152" s="57" t="s">
        <v>1307</v>
      </c>
      <c r="D152" s="41">
        <f t="shared" si="2"/>
        <v>2</v>
      </c>
      <c r="E152" s="42">
        <v>1</v>
      </c>
      <c r="F152" s="42">
        <v>0</v>
      </c>
      <c r="G152" s="42">
        <v>0</v>
      </c>
      <c r="H152" s="42">
        <v>0</v>
      </c>
      <c r="I152" s="42">
        <v>0</v>
      </c>
      <c r="J152" s="42">
        <v>1</v>
      </c>
      <c r="K152" s="42"/>
      <c r="L152" s="42"/>
      <c r="M152" s="42"/>
      <c r="N152" s="42"/>
      <c r="O152" s="42"/>
    </row>
    <row r="153" spans="1:15">
      <c r="A153" s="56" t="s">
        <v>317</v>
      </c>
      <c r="B153" s="56" t="s">
        <v>1365</v>
      </c>
      <c r="C153" s="57" t="s">
        <v>1307</v>
      </c>
      <c r="D153" s="41">
        <f t="shared" si="2"/>
        <v>1</v>
      </c>
      <c r="E153" s="42">
        <v>0</v>
      </c>
      <c r="F153" s="42">
        <v>1</v>
      </c>
      <c r="G153" s="42">
        <v>0</v>
      </c>
      <c r="H153" s="42">
        <v>0</v>
      </c>
      <c r="I153" s="42">
        <v>0</v>
      </c>
      <c r="J153" s="42">
        <v>0</v>
      </c>
      <c r="K153" s="42"/>
      <c r="L153" s="42"/>
      <c r="M153" s="42"/>
      <c r="N153" s="42"/>
      <c r="O153" s="42"/>
    </row>
    <row r="154" spans="1:15">
      <c r="A154" s="56" t="s">
        <v>1312</v>
      </c>
      <c r="B154" s="56" t="s">
        <v>1360</v>
      </c>
      <c r="C154" s="57" t="s">
        <v>1307</v>
      </c>
      <c r="D154" s="41">
        <f t="shared" si="2"/>
        <v>2</v>
      </c>
      <c r="E154" s="42">
        <v>0</v>
      </c>
      <c r="F154" s="42">
        <v>1</v>
      </c>
      <c r="G154" s="42">
        <v>0</v>
      </c>
      <c r="H154" s="42">
        <v>1</v>
      </c>
      <c r="I154" s="42">
        <v>0</v>
      </c>
      <c r="J154" s="93">
        <v>0</v>
      </c>
      <c r="K154" s="42"/>
      <c r="L154" s="42"/>
      <c r="M154" s="42"/>
      <c r="N154" s="42"/>
      <c r="O154" s="42"/>
    </row>
    <row r="155" spans="1:15">
      <c r="A155" s="56" t="s">
        <v>1308</v>
      </c>
      <c r="B155" s="56" t="s">
        <v>1377</v>
      </c>
      <c r="C155" s="57" t="s">
        <v>1307</v>
      </c>
      <c r="D155" s="41">
        <f t="shared" si="2"/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  <c r="J155" s="42">
        <v>0</v>
      </c>
      <c r="K155" s="42"/>
      <c r="L155" s="42"/>
      <c r="M155" s="42"/>
      <c r="N155" s="42"/>
      <c r="O155" s="42"/>
    </row>
    <row r="156" spans="1:15">
      <c r="A156" s="56" t="s">
        <v>1314</v>
      </c>
      <c r="B156" s="56" t="s">
        <v>1365</v>
      </c>
      <c r="C156" s="57" t="s">
        <v>1307</v>
      </c>
      <c r="D156" s="41">
        <f t="shared" si="2"/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/>
      <c r="L156" s="42"/>
      <c r="M156" s="42"/>
      <c r="N156" s="42"/>
      <c r="O156" s="42"/>
    </row>
    <row r="157" spans="1:15">
      <c r="A157" s="56" t="s">
        <v>318</v>
      </c>
      <c r="B157" s="56" t="s">
        <v>1400</v>
      </c>
      <c r="C157" s="57" t="s">
        <v>1307</v>
      </c>
      <c r="D157" s="41">
        <f t="shared" si="2"/>
        <v>0</v>
      </c>
      <c r="E157" s="42">
        <v>0</v>
      </c>
      <c r="F157" s="42">
        <v>0</v>
      </c>
      <c r="G157" s="42">
        <v>0</v>
      </c>
      <c r="H157" s="42">
        <v>0</v>
      </c>
      <c r="I157" s="42">
        <v>0</v>
      </c>
      <c r="J157" s="93">
        <v>0</v>
      </c>
      <c r="K157" s="42"/>
      <c r="L157" s="42"/>
      <c r="M157" s="42"/>
      <c r="N157" s="42"/>
      <c r="O157" s="42"/>
    </row>
    <row r="158" spans="1:15">
      <c r="A158" s="56" t="s">
        <v>499</v>
      </c>
      <c r="B158" s="56"/>
      <c r="C158" s="57" t="s">
        <v>1307</v>
      </c>
      <c r="D158" s="41">
        <f t="shared" si="2"/>
        <v>0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/>
      <c r="L158" s="42"/>
      <c r="M158" s="42"/>
      <c r="N158" s="42"/>
      <c r="O158" s="42"/>
    </row>
    <row r="159" spans="1:15">
      <c r="A159" s="56" t="s">
        <v>319</v>
      </c>
      <c r="B159" s="56" t="s">
        <v>1360</v>
      </c>
      <c r="C159" s="57" t="s">
        <v>1307</v>
      </c>
      <c r="D159" s="41">
        <f t="shared" si="2"/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/>
      <c r="L159" s="42"/>
      <c r="M159" s="42"/>
      <c r="N159" s="42"/>
      <c r="O159" s="42"/>
    </row>
    <row r="160" spans="1:15">
      <c r="A160" s="56" t="s">
        <v>1265</v>
      </c>
      <c r="B160" s="56" t="s">
        <v>1365</v>
      </c>
      <c r="C160" s="57" t="s">
        <v>1307</v>
      </c>
      <c r="D160" s="41">
        <f t="shared" si="2"/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/>
      <c r="L160" s="42"/>
      <c r="M160" s="42"/>
      <c r="N160" s="42"/>
      <c r="O160" s="42"/>
    </row>
    <row r="161" spans="1:15">
      <c r="A161" s="56" t="s">
        <v>320</v>
      </c>
      <c r="B161" s="56" t="s">
        <v>1360</v>
      </c>
      <c r="C161" s="57" t="s">
        <v>1307</v>
      </c>
      <c r="D161" s="41">
        <f t="shared" si="2"/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/>
      <c r="L161" s="42"/>
      <c r="M161" s="42"/>
      <c r="N161" s="42"/>
      <c r="O161" s="42"/>
    </row>
    <row r="162" spans="1:15">
      <c r="A162" s="56" t="s">
        <v>1318</v>
      </c>
      <c r="B162" s="56" t="s">
        <v>1360</v>
      </c>
      <c r="C162" s="57" t="s">
        <v>1307</v>
      </c>
      <c r="D162" s="41">
        <f t="shared" si="2"/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/>
      <c r="L162" s="42"/>
      <c r="M162" s="42"/>
      <c r="N162" s="42"/>
      <c r="O162" s="42"/>
    </row>
    <row r="163" spans="1:15">
      <c r="A163" s="56" t="s">
        <v>321</v>
      </c>
      <c r="B163" s="56" t="s">
        <v>1400</v>
      </c>
      <c r="C163" s="57" t="s">
        <v>1307</v>
      </c>
      <c r="D163" s="41">
        <f t="shared" si="2"/>
        <v>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/>
      <c r="L163" s="42"/>
      <c r="M163" s="42"/>
      <c r="N163" s="42"/>
      <c r="O163" s="42"/>
    </row>
    <row r="164" spans="1:15">
      <c r="A164" s="56" t="s">
        <v>1316</v>
      </c>
      <c r="B164" s="56"/>
      <c r="C164" s="57" t="s">
        <v>1307</v>
      </c>
      <c r="D164" s="41">
        <f t="shared" si="2"/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/>
      <c r="L164" s="42"/>
      <c r="M164" s="42"/>
      <c r="N164" s="42"/>
      <c r="O164" s="42"/>
    </row>
    <row r="165" spans="1:15">
      <c r="A165" s="56" t="s">
        <v>1264</v>
      </c>
      <c r="B165" s="56" t="s">
        <v>1360</v>
      </c>
      <c r="C165" s="57" t="s">
        <v>26</v>
      </c>
      <c r="D165" s="41">
        <f t="shared" si="2"/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/>
      <c r="L165" s="42"/>
      <c r="M165" s="42"/>
      <c r="N165" s="42"/>
      <c r="O165" s="42"/>
    </row>
    <row r="166" spans="1:15">
      <c r="A166" s="56" t="s">
        <v>309</v>
      </c>
      <c r="B166" s="56" t="s">
        <v>1360</v>
      </c>
      <c r="C166" s="57" t="s">
        <v>26</v>
      </c>
      <c r="D166" s="41">
        <f t="shared" si="2"/>
        <v>0</v>
      </c>
      <c r="E166" s="42">
        <v>0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/>
      <c r="L166" s="42"/>
      <c r="M166" s="42"/>
      <c r="N166" s="42"/>
      <c r="O166" s="42"/>
    </row>
    <row r="167" spans="1:15">
      <c r="A167" s="56" t="s">
        <v>310</v>
      </c>
      <c r="B167" s="56" t="s">
        <v>1360</v>
      </c>
      <c r="C167" s="57" t="s">
        <v>26</v>
      </c>
      <c r="D167" s="41">
        <f t="shared" si="2"/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/>
      <c r="L167" s="42"/>
      <c r="M167" s="42"/>
      <c r="N167" s="42"/>
      <c r="O167" s="42"/>
    </row>
    <row r="168" spans="1:15">
      <c r="A168" s="56" t="s">
        <v>311</v>
      </c>
      <c r="B168" s="56" t="s">
        <v>1372</v>
      </c>
      <c r="C168" s="57" t="s">
        <v>26</v>
      </c>
      <c r="D168" s="41">
        <f t="shared" si="2"/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/>
      <c r="L168" s="42"/>
      <c r="M168" s="42"/>
      <c r="N168" s="42"/>
      <c r="O168" s="42"/>
    </row>
    <row r="169" spans="1:15">
      <c r="A169" s="56" t="s">
        <v>1268</v>
      </c>
      <c r="B169" s="56" t="s">
        <v>1372</v>
      </c>
      <c r="C169" s="57" t="s">
        <v>26</v>
      </c>
      <c r="D169" s="41">
        <f t="shared" si="2"/>
        <v>0</v>
      </c>
      <c r="E169" s="42">
        <v>0</v>
      </c>
      <c r="F169" s="42">
        <v>0</v>
      </c>
      <c r="G169" s="42">
        <v>0</v>
      </c>
      <c r="H169" s="93">
        <v>0</v>
      </c>
      <c r="I169" s="42">
        <v>0</v>
      </c>
      <c r="J169" s="42">
        <v>0</v>
      </c>
      <c r="K169" s="42"/>
      <c r="L169" s="42"/>
      <c r="M169" s="42"/>
      <c r="N169" s="42"/>
      <c r="O169" s="42"/>
    </row>
    <row r="170" spans="1:15">
      <c r="A170" s="56" t="s">
        <v>312</v>
      </c>
      <c r="B170" s="56" t="s">
        <v>1372</v>
      </c>
      <c r="C170" s="57" t="s">
        <v>26</v>
      </c>
      <c r="D170" s="41">
        <f t="shared" si="2"/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/>
      <c r="L170" s="42"/>
      <c r="M170" s="42"/>
      <c r="N170" s="42"/>
      <c r="O170" s="42"/>
    </row>
    <row r="171" spans="1:15">
      <c r="A171" s="56" t="s">
        <v>1270</v>
      </c>
      <c r="B171" s="56" t="s">
        <v>1372</v>
      </c>
      <c r="C171" s="57" t="s">
        <v>26</v>
      </c>
      <c r="D171" s="41">
        <f t="shared" si="2"/>
        <v>0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/>
      <c r="L171" s="42"/>
      <c r="M171" s="42"/>
      <c r="N171" s="42"/>
      <c r="O171" s="42"/>
    </row>
    <row r="172" spans="1:15">
      <c r="A172" s="56" t="s">
        <v>498</v>
      </c>
      <c r="B172" s="56"/>
      <c r="C172" s="57" t="s">
        <v>26</v>
      </c>
      <c r="D172" s="41">
        <f t="shared" si="2"/>
        <v>0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/>
      <c r="L172" s="42"/>
      <c r="M172" s="42"/>
      <c r="N172" s="42"/>
      <c r="O172" s="42"/>
    </row>
    <row r="173" spans="1:15">
      <c r="A173" s="56" t="s">
        <v>496</v>
      </c>
      <c r="B173" s="56" t="s">
        <v>1360</v>
      </c>
      <c r="C173" s="57" t="s">
        <v>26</v>
      </c>
      <c r="D173" s="41">
        <f t="shared" si="2"/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/>
      <c r="L173" s="42"/>
      <c r="M173" s="42"/>
      <c r="N173" s="42"/>
      <c r="O173" s="42"/>
    </row>
    <row r="174" spans="1:15">
      <c r="A174" s="56" t="s">
        <v>313</v>
      </c>
      <c r="B174" s="56" t="s">
        <v>1360</v>
      </c>
      <c r="C174" s="57" t="s">
        <v>26</v>
      </c>
      <c r="D174" s="41">
        <f t="shared" si="2"/>
        <v>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/>
      <c r="L174" s="42"/>
      <c r="M174" s="42"/>
      <c r="N174" s="42"/>
      <c r="O174" s="42"/>
    </row>
    <row r="175" spans="1:15">
      <c r="A175" s="56" t="s">
        <v>314</v>
      </c>
      <c r="B175" s="56" t="s">
        <v>1360</v>
      </c>
      <c r="C175" s="57" t="s">
        <v>26</v>
      </c>
      <c r="D175" s="41">
        <f t="shared" si="2"/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/>
      <c r="L175" s="42"/>
      <c r="M175" s="42"/>
      <c r="N175" s="42"/>
      <c r="O175" s="42"/>
    </row>
    <row r="176" spans="1:15">
      <c r="A176" s="56" t="s">
        <v>315</v>
      </c>
      <c r="B176" s="56" t="s">
        <v>1360</v>
      </c>
      <c r="C176" s="57" t="s">
        <v>26</v>
      </c>
      <c r="D176" s="41">
        <f t="shared" si="2"/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/>
      <c r="L176" s="42"/>
      <c r="M176" s="42"/>
      <c r="N176" s="42"/>
      <c r="O176" s="42"/>
    </row>
    <row r="177" spans="1:15">
      <c r="A177" s="56" t="s">
        <v>316</v>
      </c>
      <c r="B177" s="56" t="s">
        <v>1360</v>
      </c>
      <c r="C177" s="57" t="s">
        <v>26</v>
      </c>
      <c r="D177" s="41">
        <f t="shared" si="2"/>
        <v>4</v>
      </c>
      <c r="E177" s="42">
        <v>2</v>
      </c>
      <c r="F177" s="42">
        <v>0</v>
      </c>
      <c r="G177" s="42">
        <v>0</v>
      </c>
      <c r="H177" s="42">
        <v>2</v>
      </c>
      <c r="I177" s="42">
        <v>0</v>
      </c>
      <c r="J177" s="42">
        <v>0</v>
      </c>
      <c r="K177" s="42"/>
      <c r="L177" s="42"/>
      <c r="M177" s="42"/>
      <c r="N177" s="42"/>
      <c r="O177" s="42"/>
    </row>
    <row r="178" spans="1:15">
      <c r="A178" s="56" t="s">
        <v>317</v>
      </c>
      <c r="B178" s="56" t="s">
        <v>1360</v>
      </c>
      <c r="C178" s="57" t="s">
        <v>26</v>
      </c>
      <c r="D178" s="41">
        <f t="shared" si="2"/>
        <v>0</v>
      </c>
      <c r="E178" s="42">
        <v>0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2"/>
      <c r="L178" s="42"/>
      <c r="M178" s="42"/>
      <c r="N178" s="42"/>
      <c r="O178" s="42"/>
    </row>
    <row r="179" spans="1:15">
      <c r="A179" s="56" t="s">
        <v>318</v>
      </c>
      <c r="B179" s="56" t="s">
        <v>1440</v>
      </c>
      <c r="C179" s="57" t="s">
        <v>26</v>
      </c>
      <c r="D179" s="41">
        <f t="shared" si="2"/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/>
      <c r="L179" s="42"/>
      <c r="M179" s="42"/>
      <c r="N179" s="42"/>
      <c r="O179" s="42"/>
    </row>
    <row r="180" spans="1:15">
      <c r="A180" s="56" t="s">
        <v>499</v>
      </c>
      <c r="B180" s="56"/>
      <c r="C180" s="57" t="s">
        <v>26</v>
      </c>
      <c r="D180" s="41">
        <f t="shared" si="2"/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/>
      <c r="L180" s="42"/>
      <c r="M180" s="42"/>
      <c r="N180" s="42"/>
      <c r="O180" s="42"/>
    </row>
    <row r="181" spans="1:15">
      <c r="A181" s="56" t="s">
        <v>497</v>
      </c>
      <c r="B181" s="56" t="s">
        <v>1360</v>
      </c>
      <c r="C181" s="57" t="s">
        <v>26</v>
      </c>
      <c r="D181" s="41">
        <f t="shared" si="2"/>
        <v>1</v>
      </c>
      <c r="E181" s="42">
        <v>0</v>
      </c>
      <c r="F181" s="42">
        <v>0</v>
      </c>
      <c r="G181" s="42">
        <v>0</v>
      </c>
      <c r="H181" s="42">
        <v>0</v>
      </c>
      <c r="I181" s="42">
        <v>1</v>
      </c>
      <c r="J181" s="42">
        <v>0</v>
      </c>
      <c r="K181" s="42"/>
      <c r="L181" s="42"/>
      <c r="M181" s="42"/>
      <c r="N181" s="42"/>
      <c r="O181" s="42"/>
    </row>
    <row r="182" spans="1:15">
      <c r="A182" s="56" t="s">
        <v>319</v>
      </c>
      <c r="B182" s="56" t="s">
        <v>1372</v>
      </c>
      <c r="C182" s="57" t="s">
        <v>26</v>
      </c>
      <c r="D182" s="41">
        <f t="shared" si="2"/>
        <v>0</v>
      </c>
      <c r="E182" s="42">
        <v>0</v>
      </c>
      <c r="F182" s="42">
        <v>0</v>
      </c>
      <c r="G182" s="42">
        <v>0</v>
      </c>
      <c r="H182" s="42">
        <v>0</v>
      </c>
      <c r="I182" s="42">
        <v>0</v>
      </c>
      <c r="J182" s="42">
        <v>0</v>
      </c>
      <c r="K182" s="42"/>
      <c r="L182" s="42"/>
      <c r="M182" s="42"/>
      <c r="N182" s="42"/>
      <c r="O182" s="42"/>
    </row>
    <row r="183" spans="1:15">
      <c r="A183" s="56" t="s">
        <v>1265</v>
      </c>
      <c r="B183" s="56"/>
      <c r="C183" s="57" t="s">
        <v>26</v>
      </c>
      <c r="D183" s="41">
        <f t="shared" si="2"/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/>
      <c r="L183" s="42"/>
      <c r="M183" s="42"/>
      <c r="N183" s="42"/>
      <c r="O183" s="42"/>
    </row>
    <row r="184" spans="1:15">
      <c r="A184" s="56" t="s">
        <v>320</v>
      </c>
      <c r="B184" s="56"/>
      <c r="C184" s="57" t="s">
        <v>26</v>
      </c>
      <c r="D184" s="41">
        <f t="shared" si="2"/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/>
      <c r="L184" s="42"/>
      <c r="M184" s="42"/>
      <c r="N184" s="42"/>
      <c r="O184" s="42"/>
    </row>
    <row r="185" spans="1:15">
      <c r="A185" s="56" t="s">
        <v>1266</v>
      </c>
      <c r="B185" s="56"/>
      <c r="C185" s="57" t="s">
        <v>26</v>
      </c>
      <c r="D185" s="41">
        <f t="shared" si="2"/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/>
      <c r="L185" s="42"/>
      <c r="M185" s="42"/>
      <c r="N185" s="42"/>
      <c r="O185" s="42"/>
    </row>
    <row r="186" spans="1:15">
      <c r="A186" s="56" t="s">
        <v>1267</v>
      </c>
      <c r="B186" s="56" t="s">
        <v>1360</v>
      </c>
      <c r="C186" s="57" t="s">
        <v>26</v>
      </c>
      <c r="D186" s="41">
        <f t="shared" si="2"/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/>
      <c r="L186" s="42"/>
      <c r="M186" s="42"/>
      <c r="N186" s="42"/>
      <c r="O186" s="42"/>
    </row>
    <row r="187" spans="1:15">
      <c r="A187" s="56" t="s">
        <v>321</v>
      </c>
      <c r="B187" s="56" t="s">
        <v>1360</v>
      </c>
      <c r="C187" s="57" t="s">
        <v>26</v>
      </c>
      <c r="D187" s="41">
        <f t="shared" si="2"/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/>
      <c r="L187" s="42"/>
      <c r="M187" s="42"/>
      <c r="N187" s="42"/>
      <c r="O187" s="42"/>
    </row>
    <row r="188" spans="1:15">
      <c r="A188" s="56" t="s">
        <v>1269</v>
      </c>
      <c r="B188" s="56" t="s">
        <v>1360</v>
      </c>
      <c r="C188" s="57" t="s">
        <v>26</v>
      </c>
      <c r="D188" s="41">
        <f t="shared" si="2"/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/>
      <c r="L188" s="42"/>
      <c r="M188" s="42"/>
      <c r="N188" s="42"/>
      <c r="O188" s="42"/>
    </row>
    <row r="189" spans="1:15">
      <c r="A189" s="56" t="s">
        <v>1079</v>
      </c>
      <c r="B189" s="56" t="s">
        <v>1363</v>
      </c>
      <c r="C189" s="57" t="s">
        <v>265</v>
      </c>
      <c r="D189" s="41">
        <f t="shared" si="2"/>
        <v>0</v>
      </c>
      <c r="E189" s="42">
        <v>0</v>
      </c>
      <c r="F189" s="42">
        <v>0</v>
      </c>
      <c r="G189" s="42">
        <v>0</v>
      </c>
      <c r="H189" s="42">
        <v>0</v>
      </c>
      <c r="I189" s="93">
        <v>0</v>
      </c>
      <c r="J189" s="42">
        <v>0</v>
      </c>
      <c r="K189" s="42"/>
      <c r="L189" s="42"/>
      <c r="M189" s="42"/>
      <c r="N189" s="42"/>
      <c r="O189" s="42"/>
    </row>
    <row r="190" spans="1:15">
      <c r="A190" s="56" t="s">
        <v>1364</v>
      </c>
      <c r="B190" s="56" t="s">
        <v>1429</v>
      </c>
      <c r="C190" s="57" t="s">
        <v>265</v>
      </c>
      <c r="D190" s="41">
        <f t="shared" ref="D190" si="3">SUM(E190:O190)</f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/>
      <c r="L190" s="42"/>
      <c r="M190" s="42"/>
      <c r="N190" s="42"/>
      <c r="O190" s="42"/>
    </row>
    <row r="191" spans="1:15">
      <c r="A191" s="56" t="s">
        <v>266</v>
      </c>
      <c r="B191" s="56"/>
      <c r="C191" s="57" t="s">
        <v>265</v>
      </c>
      <c r="D191" s="41">
        <f t="shared" si="2"/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/>
      <c r="L191" s="42"/>
      <c r="M191" s="42"/>
      <c r="N191" s="42"/>
      <c r="O191" s="42"/>
    </row>
    <row r="192" spans="1:15">
      <c r="A192" s="56" t="s">
        <v>434</v>
      </c>
      <c r="B192" s="56"/>
      <c r="C192" s="57" t="s">
        <v>265</v>
      </c>
      <c r="D192" s="41">
        <f t="shared" si="2"/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/>
      <c r="L192" s="42"/>
      <c r="M192" s="42"/>
      <c r="N192" s="42"/>
      <c r="O192" s="42"/>
    </row>
    <row r="193" spans="1:15">
      <c r="A193" s="56" t="s">
        <v>267</v>
      </c>
      <c r="B193" s="56" t="s">
        <v>1377</v>
      </c>
      <c r="C193" s="57" t="s">
        <v>265</v>
      </c>
      <c r="D193" s="41">
        <f t="shared" si="2"/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/>
      <c r="L193" s="42"/>
      <c r="M193" s="42"/>
      <c r="N193" s="42"/>
      <c r="O193" s="42"/>
    </row>
    <row r="194" spans="1:15">
      <c r="A194" s="56" t="s">
        <v>268</v>
      </c>
      <c r="B194" s="56" t="s">
        <v>1363</v>
      </c>
      <c r="C194" s="57" t="s">
        <v>265</v>
      </c>
      <c r="D194" s="41">
        <f t="shared" si="2"/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/>
      <c r="L194" s="42"/>
      <c r="M194" s="42"/>
      <c r="N194" s="42"/>
      <c r="O194" s="42"/>
    </row>
    <row r="195" spans="1:15">
      <c r="A195" s="56" t="s">
        <v>269</v>
      </c>
      <c r="B195" s="56" t="s">
        <v>1377</v>
      </c>
      <c r="C195" s="57" t="s">
        <v>265</v>
      </c>
      <c r="D195" s="41">
        <f t="shared" si="2"/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/>
      <c r="L195" s="42"/>
      <c r="M195" s="42"/>
      <c r="N195" s="42"/>
      <c r="O195" s="42"/>
    </row>
    <row r="196" spans="1:15">
      <c r="A196" s="56" t="s">
        <v>433</v>
      </c>
      <c r="B196" s="56" t="s">
        <v>1363</v>
      </c>
      <c r="C196" s="57" t="s">
        <v>265</v>
      </c>
      <c r="D196" s="41">
        <f t="shared" si="2"/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/>
      <c r="L196" s="42"/>
      <c r="M196" s="42"/>
      <c r="N196" s="42"/>
      <c r="O196" s="42"/>
    </row>
    <row r="197" spans="1:15">
      <c r="A197" s="56" t="s">
        <v>270</v>
      </c>
      <c r="B197" s="56"/>
      <c r="C197" s="57" t="s">
        <v>265</v>
      </c>
      <c r="D197" s="41">
        <f t="shared" ref="D197:D260" si="4">SUM(E197:O197)</f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/>
      <c r="L197" s="42"/>
      <c r="M197" s="42"/>
      <c r="N197" s="42"/>
      <c r="O197" s="42"/>
    </row>
    <row r="198" spans="1:15">
      <c r="A198" s="56" t="s">
        <v>271</v>
      </c>
      <c r="B198" s="56" t="s">
        <v>1363</v>
      </c>
      <c r="C198" s="57" t="s">
        <v>265</v>
      </c>
      <c r="D198" s="41">
        <f t="shared" si="4"/>
        <v>0</v>
      </c>
      <c r="E198" s="42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/>
      <c r="L198" s="42"/>
      <c r="M198" s="42"/>
      <c r="N198" s="42"/>
      <c r="O198" s="42"/>
    </row>
    <row r="199" spans="1:15">
      <c r="A199" s="56" t="s">
        <v>272</v>
      </c>
      <c r="B199" s="56" t="s">
        <v>1363</v>
      </c>
      <c r="C199" s="57" t="s">
        <v>265</v>
      </c>
      <c r="D199" s="41">
        <f t="shared" si="4"/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/>
      <c r="L199" s="42"/>
      <c r="M199" s="42"/>
      <c r="N199" s="42"/>
      <c r="O199" s="42"/>
    </row>
    <row r="200" spans="1:15">
      <c r="A200" s="56" t="s">
        <v>273</v>
      </c>
      <c r="B200" s="56" t="s">
        <v>1367</v>
      </c>
      <c r="C200" s="57" t="s">
        <v>265</v>
      </c>
      <c r="D200" s="41">
        <f t="shared" si="4"/>
        <v>4</v>
      </c>
      <c r="E200" s="42">
        <v>0</v>
      </c>
      <c r="F200" s="42">
        <v>1</v>
      </c>
      <c r="G200" s="42">
        <v>1</v>
      </c>
      <c r="H200" s="42">
        <v>1</v>
      </c>
      <c r="I200" s="42">
        <v>0</v>
      </c>
      <c r="J200" s="42">
        <v>1</v>
      </c>
      <c r="K200" s="42"/>
      <c r="L200" s="42"/>
      <c r="M200" s="42"/>
      <c r="N200" s="42"/>
      <c r="O200" s="42"/>
    </row>
    <row r="201" spans="1:15">
      <c r="A201" s="56" t="s">
        <v>436</v>
      </c>
      <c r="B201" s="56" t="s">
        <v>1377</v>
      </c>
      <c r="C201" s="57" t="s">
        <v>265</v>
      </c>
      <c r="D201" s="41">
        <f t="shared" si="4"/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/>
      <c r="L201" s="42"/>
      <c r="M201" s="42"/>
      <c r="N201" s="42"/>
      <c r="O201" s="42"/>
    </row>
    <row r="202" spans="1:15">
      <c r="A202" s="56" t="s">
        <v>274</v>
      </c>
      <c r="B202" s="56" t="s">
        <v>1363</v>
      </c>
      <c r="C202" s="57" t="s">
        <v>265</v>
      </c>
      <c r="D202" s="41">
        <f t="shared" si="4"/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/>
      <c r="L202" s="42"/>
      <c r="M202" s="42"/>
      <c r="N202" s="42"/>
      <c r="O202" s="42"/>
    </row>
    <row r="203" spans="1:15">
      <c r="A203" s="56" t="s">
        <v>275</v>
      </c>
      <c r="B203" s="56" t="s">
        <v>1452</v>
      </c>
      <c r="C203" s="57" t="s">
        <v>265</v>
      </c>
      <c r="D203" s="41">
        <f t="shared" si="4"/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/>
      <c r="L203" s="42"/>
      <c r="M203" s="42"/>
      <c r="N203" s="42"/>
      <c r="O203" s="42"/>
    </row>
    <row r="204" spans="1:15">
      <c r="A204" s="56" t="s">
        <v>276</v>
      </c>
      <c r="B204" s="56" t="s">
        <v>1429</v>
      </c>
      <c r="C204" s="57" t="s">
        <v>265</v>
      </c>
      <c r="D204" s="41">
        <f t="shared" si="4"/>
        <v>1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1</v>
      </c>
      <c r="K204" s="42"/>
      <c r="L204" s="42"/>
      <c r="M204" s="42"/>
      <c r="N204" s="42"/>
      <c r="O204" s="42"/>
    </row>
    <row r="205" spans="1:15">
      <c r="A205" s="56" t="s">
        <v>277</v>
      </c>
      <c r="B205" s="56" t="s">
        <v>1363</v>
      </c>
      <c r="C205" s="57" t="s">
        <v>265</v>
      </c>
      <c r="D205" s="41">
        <f t="shared" si="4"/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/>
      <c r="L205" s="42"/>
      <c r="M205" s="42"/>
      <c r="N205" s="42"/>
      <c r="O205" s="42"/>
    </row>
    <row r="206" spans="1:15" ht="16.2" thickBot="1">
      <c r="A206" s="56" t="s">
        <v>278</v>
      </c>
      <c r="B206" s="56" t="s">
        <v>1363</v>
      </c>
      <c r="C206" s="57" t="s">
        <v>265</v>
      </c>
      <c r="D206" s="41">
        <f t="shared" si="4"/>
        <v>0</v>
      </c>
      <c r="E206" s="42">
        <v>0</v>
      </c>
      <c r="F206" s="93">
        <v>0</v>
      </c>
      <c r="G206" s="42">
        <v>0</v>
      </c>
      <c r="H206" s="42">
        <v>0</v>
      </c>
      <c r="I206" s="42">
        <v>0</v>
      </c>
      <c r="J206" s="42">
        <v>0</v>
      </c>
      <c r="K206" s="42"/>
      <c r="L206" s="42"/>
      <c r="M206" s="42"/>
      <c r="N206" s="42"/>
      <c r="O206" s="42"/>
    </row>
    <row r="207" spans="1:15" ht="16.2" thickBot="1">
      <c r="A207" s="56" t="s">
        <v>279</v>
      </c>
      <c r="B207" s="56" t="s">
        <v>1363</v>
      </c>
      <c r="C207" s="57" t="s">
        <v>265</v>
      </c>
      <c r="D207" s="41">
        <f t="shared" si="4"/>
        <v>4</v>
      </c>
      <c r="E207" s="42">
        <v>1</v>
      </c>
      <c r="F207" s="94">
        <v>1</v>
      </c>
      <c r="G207" s="22"/>
      <c r="H207" s="42">
        <v>0</v>
      </c>
      <c r="I207" s="42">
        <v>1</v>
      </c>
      <c r="J207" s="42">
        <v>1</v>
      </c>
      <c r="K207" s="42"/>
      <c r="L207" s="42"/>
      <c r="M207" s="42"/>
      <c r="N207" s="42"/>
      <c r="O207" s="42"/>
    </row>
    <row r="208" spans="1:15">
      <c r="A208" s="56" t="s">
        <v>435</v>
      </c>
      <c r="B208" s="56"/>
      <c r="C208" s="57" t="s">
        <v>265</v>
      </c>
      <c r="D208" s="41">
        <f t="shared" si="4"/>
        <v>0</v>
      </c>
      <c r="E208" s="42">
        <v>0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/>
      <c r="L208" s="42"/>
      <c r="M208" s="42"/>
      <c r="N208" s="42"/>
      <c r="O208" s="42"/>
    </row>
    <row r="209" spans="1:15" ht="16.2" thickBot="1">
      <c r="A209" s="56" t="s">
        <v>280</v>
      </c>
      <c r="B209" s="56" t="s">
        <v>1429</v>
      </c>
      <c r="C209" s="57" t="s">
        <v>265</v>
      </c>
      <c r="D209" s="41">
        <f t="shared" si="4"/>
        <v>2</v>
      </c>
      <c r="E209" s="42">
        <v>0</v>
      </c>
      <c r="F209" s="42">
        <v>0</v>
      </c>
      <c r="G209" s="42">
        <v>0</v>
      </c>
      <c r="H209" s="42">
        <v>1</v>
      </c>
      <c r="I209" s="42">
        <v>0</v>
      </c>
      <c r="J209" s="42">
        <v>1</v>
      </c>
      <c r="K209" s="42"/>
      <c r="L209" s="42"/>
      <c r="M209" s="42"/>
      <c r="N209" s="42"/>
      <c r="O209" s="42"/>
    </row>
    <row r="210" spans="1:15" ht="16.2" thickBot="1">
      <c r="A210" s="56" t="s">
        <v>281</v>
      </c>
      <c r="B210" s="56" t="s">
        <v>1377</v>
      </c>
      <c r="C210" s="57" t="s">
        <v>265</v>
      </c>
      <c r="D210" s="41">
        <f t="shared" si="4"/>
        <v>1</v>
      </c>
      <c r="E210" s="42">
        <v>0</v>
      </c>
      <c r="F210" s="42">
        <v>0</v>
      </c>
      <c r="G210" s="94">
        <v>1</v>
      </c>
      <c r="H210" s="22"/>
      <c r="I210" s="42">
        <v>0</v>
      </c>
      <c r="J210" s="42">
        <v>0</v>
      </c>
      <c r="K210" s="42"/>
      <c r="L210" s="42"/>
      <c r="M210" s="42"/>
      <c r="N210" s="42"/>
      <c r="O210" s="42"/>
    </row>
    <row r="211" spans="1:15">
      <c r="A211" s="56" t="s">
        <v>282</v>
      </c>
      <c r="B211" s="56"/>
      <c r="C211" s="57" t="s">
        <v>265</v>
      </c>
      <c r="D211" s="41">
        <f t="shared" si="4"/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/>
      <c r="L211" s="42"/>
      <c r="M211" s="42"/>
      <c r="N211" s="42"/>
      <c r="O211" s="42"/>
    </row>
    <row r="212" spans="1:15">
      <c r="A212" s="56" t="s">
        <v>283</v>
      </c>
      <c r="B212" s="56" t="s">
        <v>1363</v>
      </c>
      <c r="C212" s="57" t="s">
        <v>265</v>
      </c>
      <c r="D212" s="41">
        <f t="shared" si="4"/>
        <v>0</v>
      </c>
      <c r="E212" s="42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/>
      <c r="L212" s="42"/>
      <c r="M212" s="42"/>
      <c r="N212" s="42"/>
      <c r="O212" s="42"/>
    </row>
    <row r="213" spans="1:15">
      <c r="A213" s="56" t="s">
        <v>284</v>
      </c>
      <c r="B213" s="56" t="s">
        <v>1363</v>
      </c>
      <c r="C213" s="57" t="s">
        <v>265</v>
      </c>
      <c r="D213" s="41">
        <f t="shared" si="4"/>
        <v>1</v>
      </c>
      <c r="E213" s="93">
        <v>1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/>
      <c r="L213" s="42"/>
      <c r="M213" s="42"/>
      <c r="N213" s="42"/>
      <c r="O213" s="42"/>
    </row>
    <row r="214" spans="1:15">
      <c r="A214" s="56" t="s">
        <v>285</v>
      </c>
      <c r="B214" s="56"/>
      <c r="C214" s="57" t="s">
        <v>265</v>
      </c>
      <c r="D214" s="41">
        <f t="shared" si="4"/>
        <v>0</v>
      </c>
      <c r="E214" s="42">
        <v>0</v>
      </c>
      <c r="F214" s="42">
        <v>0</v>
      </c>
      <c r="G214" s="42">
        <v>0</v>
      </c>
      <c r="H214" s="42">
        <v>0</v>
      </c>
      <c r="I214" s="42">
        <v>0</v>
      </c>
      <c r="J214" s="42">
        <v>0</v>
      </c>
      <c r="K214" s="42"/>
      <c r="L214" s="42"/>
      <c r="M214" s="42"/>
      <c r="N214" s="42"/>
      <c r="O214" s="42"/>
    </row>
    <row r="215" spans="1:15">
      <c r="A215" s="56" t="s">
        <v>286</v>
      </c>
      <c r="B215" s="56" t="s">
        <v>1363</v>
      </c>
      <c r="C215" s="57" t="s">
        <v>265</v>
      </c>
      <c r="D215" s="41">
        <f t="shared" si="4"/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2"/>
      <c r="L215" s="42"/>
      <c r="M215" s="42"/>
      <c r="N215" s="42"/>
      <c r="O215" s="42"/>
    </row>
    <row r="216" spans="1:15">
      <c r="A216" s="56" t="s">
        <v>287</v>
      </c>
      <c r="B216" s="56" t="s">
        <v>1363</v>
      </c>
      <c r="C216" s="57" t="s">
        <v>265</v>
      </c>
      <c r="D216" s="41">
        <f t="shared" si="4"/>
        <v>0</v>
      </c>
      <c r="E216" s="42">
        <v>0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/>
      <c r="L216" s="42"/>
      <c r="M216" s="42"/>
      <c r="N216" s="42"/>
      <c r="O216" s="42"/>
    </row>
    <row r="217" spans="1:15">
      <c r="A217" s="56" t="s">
        <v>1116</v>
      </c>
      <c r="B217" s="56" t="s">
        <v>1363</v>
      </c>
      <c r="C217" s="86" t="s">
        <v>1124</v>
      </c>
      <c r="D217" s="41">
        <f t="shared" si="4"/>
        <v>4</v>
      </c>
      <c r="E217" s="42">
        <v>0</v>
      </c>
      <c r="F217" s="42">
        <v>2</v>
      </c>
      <c r="G217" s="42">
        <v>2</v>
      </c>
      <c r="H217" s="93">
        <v>0</v>
      </c>
      <c r="I217" s="42">
        <v>0</v>
      </c>
      <c r="J217" s="42"/>
      <c r="K217" s="42"/>
      <c r="L217" s="42"/>
      <c r="M217" s="42"/>
      <c r="N217" s="42"/>
      <c r="O217" s="42"/>
    </row>
    <row r="218" spans="1:15">
      <c r="A218" s="56" t="s">
        <v>756</v>
      </c>
      <c r="B218" s="56"/>
      <c r="C218" s="86" t="s">
        <v>1124</v>
      </c>
      <c r="D218" s="41">
        <f t="shared" si="4"/>
        <v>0</v>
      </c>
      <c r="E218" s="42">
        <v>0</v>
      </c>
      <c r="F218" s="42">
        <v>0</v>
      </c>
      <c r="G218" s="42">
        <v>0</v>
      </c>
      <c r="H218" s="42">
        <v>0</v>
      </c>
      <c r="I218" s="42">
        <v>0</v>
      </c>
      <c r="J218" s="42"/>
      <c r="K218" s="42"/>
      <c r="L218" s="42"/>
      <c r="M218" s="42"/>
      <c r="N218" s="42"/>
      <c r="O218" s="42"/>
    </row>
    <row r="219" spans="1:15">
      <c r="A219" s="56" t="s">
        <v>746</v>
      </c>
      <c r="B219" s="56" t="s">
        <v>1363</v>
      </c>
      <c r="C219" s="86" t="s">
        <v>1124</v>
      </c>
      <c r="D219" s="41">
        <f t="shared" si="4"/>
        <v>0</v>
      </c>
      <c r="E219" s="42">
        <v>0</v>
      </c>
      <c r="F219" s="42">
        <v>0</v>
      </c>
      <c r="G219" s="42">
        <v>0</v>
      </c>
      <c r="H219" s="42">
        <v>0</v>
      </c>
      <c r="I219" s="42">
        <v>0</v>
      </c>
      <c r="J219" s="42"/>
      <c r="K219" s="42"/>
      <c r="L219" s="42"/>
      <c r="M219" s="42"/>
      <c r="N219" s="42"/>
      <c r="O219" s="42"/>
    </row>
    <row r="220" spans="1:15">
      <c r="A220" s="56" t="s">
        <v>743</v>
      </c>
      <c r="B220" s="56" t="s">
        <v>1363</v>
      </c>
      <c r="C220" s="86" t="s">
        <v>1124</v>
      </c>
      <c r="D220" s="41">
        <f t="shared" si="4"/>
        <v>1</v>
      </c>
      <c r="E220" s="42">
        <v>0</v>
      </c>
      <c r="F220" s="42">
        <v>1</v>
      </c>
      <c r="G220" s="42">
        <v>0</v>
      </c>
      <c r="H220" s="42">
        <v>0</v>
      </c>
      <c r="I220" s="42">
        <v>0</v>
      </c>
      <c r="J220" s="42"/>
      <c r="K220" s="42"/>
      <c r="L220" s="42"/>
      <c r="M220" s="42"/>
      <c r="N220" s="42"/>
      <c r="O220" s="42"/>
    </row>
    <row r="221" spans="1:15">
      <c r="A221" s="56" t="s">
        <v>744</v>
      </c>
      <c r="B221" s="56" t="s">
        <v>1363</v>
      </c>
      <c r="C221" s="86" t="s">
        <v>1124</v>
      </c>
      <c r="D221" s="41">
        <f t="shared" si="4"/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/>
      <c r="K221" s="42"/>
      <c r="L221" s="42"/>
      <c r="M221" s="42"/>
      <c r="N221" s="42"/>
      <c r="O221" s="42"/>
    </row>
    <row r="222" spans="1:15">
      <c r="A222" s="56" t="s">
        <v>752</v>
      </c>
      <c r="B222" s="56" t="s">
        <v>1363</v>
      </c>
      <c r="C222" s="86" t="s">
        <v>1124</v>
      </c>
      <c r="D222" s="41">
        <f t="shared" si="4"/>
        <v>1</v>
      </c>
      <c r="E222" s="42">
        <v>0</v>
      </c>
      <c r="F222" s="42">
        <v>1</v>
      </c>
      <c r="G222" s="42">
        <v>0</v>
      </c>
      <c r="H222" s="42">
        <v>0</v>
      </c>
      <c r="I222" s="42">
        <v>0</v>
      </c>
      <c r="J222" s="42"/>
      <c r="K222" s="42"/>
      <c r="L222" s="42"/>
      <c r="M222" s="42"/>
      <c r="N222" s="42"/>
      <c r="O222" s="42"/>
    </row>
    <row r="223" spans="1:15">
      <c r="A223" s="56" t="s">
        <v>763</v>
      </c>
      <c r="B223" s="56"/>
      <c r="C223" s="86" t="s">
        <v>1124</v>
      </c>
      <c r="D223" s="41">
        <f t="shared" si="4"/>
        <v>0</v>
      </c>
      <c r="E223" s="42">
        <v>0</v>
      </c>
      <c r="F223" s="42">
        <v>0</v>
      </c>
      <c r="G223" s="42">
        <v>0</v>
      </c>
      <c r="H223" s="42">
        <v>0</v>
      </c>
      <c r="I223" s="42">
        <v>0</v>
      </c>
      <c r="J223" s="42"/>
      <c r="K223" s="42"/>
      <c r="L223" s="42"/>
      <c r="M223" s="42"/>
      <c r="N223" s="42"/>
      <c r="O223" s="42"/>
    </row>
    <row r="224" spans="1:15">
      <c r="A224" s="56" t="s">
        <v>755</v>
      </c>
      <c r="B224" s="56"/>
      <c r="C224" s="86" t="s">
        <v>1124</v>
      </c>
      <c r="D224" s="41">
        <f t="shared" si="4"/>
        <v>0</v>
      </c>
      <c r="E224" s="42">
        <v>0</v>
      </c>
      <c r="F224" s="42">
        <v>0</v>
      </c>
      <c r="G224" s="42">
        <v>0</v>
      </c>
      <c r="H224" s="42">
        <v>0</v>
      </c>
      <c r="I224" s="42">
        <v>0</v>
      </c>
      <c r="J224" s="42"/>
      <c r="K224" s="42"/>
      <c r="L224" s="42"/>
      <c r="M224" s="42"/>
      <c r="N224" s="42"/>
      <c r="O224" s="42"/>
    </row>
    <row r="225" spans="1:17">
      <c r="A225" s="56" t="s">
        <v>760</v>
      </c>
      <c r="B225" s="56" t="s">
        <v>1418</v>
      </c>
      <c r="C225" s="86" t="s">
        <v>1124</v>
      </c>
      <c r="D225" s="41">
        <f t="shared" si="4"/>
        <v>0</v>
      </c>
      <c r="E225" s="42">
        <v>0</v>
      </c>
      <c r="F225" s="42">
        <v>0</v>
      </c>
      <c r="G225" s="42">
        <v>0</v>
      </c>
      <c r="H225" s="42">
        <v>0</v>
      </c>
      <c r="I225" s="42">
        <v>0</v>
      </c>
      <c r="J225" s="42"/>
      <c r="K225" s="42"/>
      <c r="L225" s="42"/>
      <c r="M225" s="42"/>
      <c r="N225" s="42"/>
      <c r="O225" s="42"/>
      <c r="Q225" s="40"/>
    </row>
    <row r="226" spans="1:17">
      <c r="A226" s="56" t="s">
        <v>1118</v>
      </c>
      <c r="B226" s="56"/>
      <c r="C226" s="86" t="s">
        <v>1124</v>
      </c>
      <c r="D226" s="41">
        <f t="shared" si="4"/>
        <v>0</v>
      </c>
      <c r="E226" s="42">
        <v>0</v>
      </c>
      <c r="F226" s="42">
        <v>0</v>
      </c>
      <c r="G226" s="42">
        <v>0</v>
      </c>
      <c r="H226" s="42">
        <v>0</v>
      </c>
      <c r="I226" s="42">
        <v>0</v>
      </c>
      <c r="J226" s="42"/>
      <c r="K226" s="42"/>
      <c r="L226" s="42"/>
      <c r="M226" s="42"/>
      <c r="N226" s="42"/>
      <c r="O226" s="42"/>
    </row>
    <row r="227" spans="1:17">
      <c r="A227" s="56" t="s">
        <v>753</v>
      </c>
      <c r="B227" s="56" t="s">
        <v>1363</v>
      </c>
      <c r="C227" s="86" t="s">
        <v>1124</v>
      </c>
      <c r="D227" s="41">
        <f t="shared" si="4"/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/>
      <c r="K227" s="42"/>
      <c r="L227" s="42"/>
      <c r="M227" s="42"/>
      <c r="N227" s="42"/>
      <c r="O227" s="42"/>
    </row>
    <row r="228" spans="1:17">
      <c r="A228" s="56" t="s">
        <v>1119</v>
      </c>
      <c r="B228" s="56" t="s">
        <v>1482</v>
      </c>
      <c r="C228" s="86" t="s">
        <v>1124</v>
      </c>
      <c r="D228" s="41">
        <f t="shared" si="4"/>
        <v>0</v>
      </c>
      <c r="E228" s="42">
        <v>0</v>
      </c>
      <c r="F228" s="42">
        <v>0</v>
      </c>
      <c r="G228" s="42">
        <v>0</v>
      </c>
      <c r="H228" s="42">
        <v>0</v>
      </c>
      <c r="I228" s="42">
        <v>0</v>
      </c>
      <c r="J228" s="42"/>
      <c r="K228" s="42"/>
      <c r="L228" s="42"/>
      <c r="M228" s="42"/>
      <c r="N228" s="42"/>
      <c r="O228" s="42"/>
    </row>
    <row r="229" spans="1:17">
      <c r="A229" s="56" t="s">
        <v>764</v>
      </c>
      <c r="B229" s="56"/>
      <c r="C229" s="86" t="s">
        <v>1124</v>
      </c>
      <c r="D229" s="41">
        <f t="shared" si="4"/>
        <v>0</v>
      </c>
      <c r="E229" s="42">
        <v>0</v>
      </c>
      <c r="F229" s="42">
        <v>0</v>
      </c>
      <c r="G229" s="42">
        <v>0</v>
      </c>
      <c r="H229" s="42">
        <v>0</v>
      </c>
      <c r="I229" s="42">
        <v>0</v>
      </c>
      <c r="J229" s="42"/>
      <c r="K229" s="42"/>
      <c r="L229" s="42"/>
      <c r="M229" s="42"/>
      <c r="N229" s="42"/>
      <c r="O229" s="42"/>
    </row>
    <row r="230" spans="1:17">
      <c r="A230" s="56" t="s">
        <v>1120</v>
      </c>
      <c r="B230" s="56" t="s">
        <v>1363</v>
      </c>
      <c r="C230" s="86" t="s">
        <v>1124</v>
      </c>
      <c r="D230" s="41">
        <f t="shared" si="4"/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/>
      <c r="K230" s="42"/>
      <c r="L230" s="42"/>
      <c r="M230" s="42"/>
      <c r="N230" s="42"/>
      <c r="O230" s="42"/>
    </row>
    <row r="231" spans="1:17">
      <c r="A231" s="56" t="s">
        <v>745</v>
      </c>
      <c r="B231" s="56" t="s">
        <v>1363</v>
      </c>
      <c r="C231" s="86" t="s">
        <v>1124</v>
      </c>
      <c r="D231" s="41">
        <f t="shared" si="4"/>
        <v>1</v>
      </c>
      <c r="E231" s="42">
        <v>0</v>
      </c>
      <c r="F231" s="42">
        <v>1</v>
      </c>
      <c r="G231" s="42">
        <v>0</v>
      </c>
      <c r="H231" s="42">
        <v>0</v>
      </c>
      <c r="I231" s="42">
        <v>0</v>
      </c>
      <c r="J231" s="42"/>
      <c r="K231" s="42"/>
      <c r="L231" s="42"/>
      <c r="M231" s="42"/>
      <c r="N231" s="42"/>
      <c r="O231" s="42"/>
    </row>
    <row r="232" spans="1:17">
      <c r="A232" s="56" t="s">
        <v>750</v>
      </c>
      <c r="B232" s="56"/>
      <c r="C232" s="86" t="s">
        <v>1124</v>
      </c>
      <c r="D232" s="41">
        <f t="shared" si="4"/>
        <v>0</v>
      </c>
      <c r="E232" s="42">
        <v>0</v>
      </c>
      <c r="F232" s="42">
        <v>0</v>
      </c>
      <c r="G232" s="42">
        <v>0</v>
      </c>
      <c r="H232" s="42">
        <v>0</v>
      </c>
      <c r="I232" s="42">
        <v>0</v>
      </c>
      <c r="J232" s="42"/>
      <c r="K232" s="42"/>
      <c r="L232" s="42"/>
      <c r="M232" s="42"/>
      <c r="N232" s="42"/>
      <c r="O232" s="42"/>
    </row>
    <row r="233" spans="1:17">
      <c r="A233" s="56" t="s">
        <v>1121</v>
      </c>
      <c r="B233" s="56" t="s">
        <v>1400</v>
      </c>
      <c r="C233" s="86" t="s">
        <v>1124</v>
      </c>
      <c r="D233" s="41">
        <f t="shared" si="4"/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/>
      <c r="K233" s="42"/>
      <c r="L233" s="42"/>
      <c r="M233" s="42"/>
      <c r="N233" s="42"/>
      <c r="O233" s="42"/>
    </row>
    <row r="234" spans="1:17">
      <c r="A234" s="56" t="s">
        <v>748</v>
      </c>
      <c r="B234" s="56" t="s">
        <v>1400</v>
      </c>
      <c r="C234" s="86" t="s">
        <v>1124</v>
      </c>
      <c r="D234" s="41">
        <f t="shared" si="4"/>
        <v>3</v>
      </c>
      <c r="E234" s="42">
        <v>0</v>
      </c>
      <c r="F234" s="42">
        <v>2</v>
      </c>
      <c r="G234" s="42">
        <v>1</v>
      </c>
      <c r="H234" s="42">
        <v>0</v>
      </c>
      <c r="I234" s="42">
        <v>0</v>
      </c>
      <c r="J234" s="42"/>
      <c r="K234" s="42"/>
      <c r="L234" s="42"/>
      <c r="M234" s="42"/>
      <c r="N234" s="42"/>
      <c r="O234" s="42"/>
    </row>
    <row r="235" spans="1:17">
      <c r="A235" s="56" t="s">
        <v>757</v>
      </c>
      <c r="B235" s="56" t="s">
        <v>1363</v>
      </c>
      <c r="C235" s="86" t="s">
        <v>1124</v>
      </c>
      <c r="D235" s="41">
        <f t="shared" si="4"/>
        <v>1</v>
      </c>
      <c r="E235" s="42">
        <v>0</v>
      </c>
      <c r="F235" s="42">
        <v>0</v>
      </c>
      <c r="G235" s="42">
        <v>0</v>
      </c>
      <c r="H235" s="42">
        <v>0</v>
      </c>
      <c r="I235" s="42">
        <v>1</v>
      </c>
      <c r="J235" s="42"/>
      <c r="K235" s="42"/>
      <c r="L235" s="42"/>
      <c r="M235" s="42"/>
      <c r="N235" s="42"/>
      <c r="O235" s="42"/>
    </row>
    <row r="236" spans="1:17">
      <c r="A236" s="56" t="s">
        <v>754</v>
      </c>
      <c r="B236" s="56" t="s">
        <v>1363</v>
      </c>
      <c r="C236" s="86" t="s">
        <v>1124</v>
      </c>
      <c r="D236" s="41">
        <f t="shared" si="4"/>
        <v>0</v>
      </c>
      <c r="E236" s="42">
        <v>0</v>
      </c>
      <c r="F236" s="42">
        <v>0</v>
      </c>
      <c r="G236" s="42">
        <v>0</v>
      </c>
      <c r="H236" s="42">
        <v>0</v>
      </c>
      <c r="I236" s="42">
        <v>0</v>
      </c>
      <c r="J236" s="42"/>
      <c r="K236" s="42"/>
      <c r="L236" s="42"/>
      <c r="M236" s="42"/>
      <c r="N236" s="42"/>
      <c r="O236" s="42"/>
    </row>
    <row r="237" spans="1:17">
      <c r="A237" s="56" t="s">
        <v>751</v>
      </c>
      <c r="B237" s="56" t="s">
        <v>1418</v>
      </c>
      <c r="C237" s="86" t="s">
        <v>1124</v>
      </c>
      <c r="D237" s="41">
        <f t="shared" si="4"/>
        <v>1</v>
      </c>
      <c r="E237" s="42">
        <v>0</v>
      </c>
      <c r="F237" s="42">
        <v>0</v>
      </c>
      <c r="G237" s="42">
        <v>0</v>
      </c>
      <c r="H237" s="42">
        <v>0</v>
      </c>
      <c r="I237" s="42">
        <v>1</v>
      </c>
      <c r="J237" s="42"/>
      <c r="K237" s="42"/>
      <c r="L237" s="42"/>
      <c r="M237" s="42"/>
      <c r="N237" s="42"/>
      <c r="O237" s="42"/>
    </row>
    <row r="238" spans="1:17">
      <c r="A238" s="56" t="s">
        <v>766</v>
      </c>
      <c r="B238" s="56" t="s">
        <v>1363</v>
      </c>
      <c r="C238" s="86" t="s">
        <v>1124</v>
      </c>
      <c r="D238" s="41">
        <f t="shared" si="4"/>
        <v>1</v>
      </c>
      <c r="E238" s="42">
        <v>1</v>
      </c>
      <c r="F238" s="42">
        <v>0</v>
      </c>
      <c r="G238" s="42">
        <v>0</v>
      </c>
      <c r="H238" s="42">
        <v>0</v>
      </c>
      <c r="I238" s="42">
        <v>0</v>
      </c>
      <c r="J238" s="42"/>
      <c r="K238" s="42"/>
      <c r="L238" s="42"/>
      <c r="M238" s="42"/>
      <c r="N238" s="42"/>
      <c r="O238" s="42"/>
    </row>
    <row r="239" spans="1:17">
      <c r="A239" s="56" t="s">
        <v>1122</v>
      </c>
      <c r="B239" s="56"/>
      <c r="C239" s="86" t="s">
        <v>1124</v>
      </c>
      <c r="D239" s="41">
        <f t="shared" si="4"/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/>
      <c r="K239" s="42"/>
      <c r="L239" s="42"/>
      <c r="M239" s="42"/>
      <c r="N239" s="42"/>
      <c r="O239" s="42"/>
    </row>
    <row r="240" spans="1:17">
      <c r="A240" s="56" t="s">
        <v>762</v>
      </c>
      <c r="B240" s="56" t="s">
        <v>1400</v>
      </c>
      <c r="C240" s="86" t="s">
        <v>1124</v>
      </c>
      <c r="D240" s="41">
        <f t="shared" si="4"/>
        <v>0</v>
      </c>
      <c r="E240" s="42">
        <v>0</v>
      </c>
      <c r="F240" s="42">
        <v>0</v>
      </c>
      <c r="G240" s="42">
        <v>0</v>
      </c>
      <c r="H240" s="42">
        <v>0</v>
      </c>
      <c r="I240" s="42">
        <v>0</v>
      </c>
      <c r="J240" s="42"/>
      <c r="K240" s="42"/>
      <c r="L240" s="42"/>
      <c r="M240" s="42"/>
      <c r="N240" s="42"/>
      <c r="O240" s="42"/>
    </row>
    <row r="241" spans="1:15">
      <c r="A241" s="56" t="s">
        <v>1123</v>
      </c>
      <c r="B241" s="56"/>
      <c r="C241" s="86" t="s">
        <v>1124</v>
      </c>
      <c r="D241" s="41">
        <f t="shared" si="4"/>
        <v>0</v>
      </c>
      <c r="E241" s="42">
        <v>0</v>
      </c>
      <c r="F241" s="42">
        <v>0</v>
      </c>
      <c r="G241" s="42">
        <v>0</v>
      </c>
      <c r="H241" s="42">
        <v>0</v>
      </c>
      <c r="I241" s="42">
        <v>0</v>
      </c>
      <c r="J241" s="42"/>
      <c r="K241" s="42"/>
      <c r="L241" s="42"/>
      <c r="M241" s="42"/>
      <c r="N241" s="42"/>
      <c r="O241" s="42"/>
    </row>
    <row r="242" spans="1:15">
      <c r="A242" s="56" t="s">
        <v>747</v>
      </c>
      <c r="B242" s="56" t="s">
        <v>1363</v>
      </c>
      <c r="C242" s="86" t="s">
        <v>1124</v>
      </c>
      <c r="D242" s="41">
        <f t="shared" si="4"/>
        <v>0</v>
      </c>
      <c r="E242" s="42">
        <v>0</v>
      </c>
      <c r="F242" s="42">
        <v>0</v>
      </c>
      <c r="G242" s="42">
        <v>0</v>
      </c>
      <c r="H242" s="42">
        <v>0</v>
      </c>
      <c r="I242" s="42">
        <v>0</v>
      </c>
      <c r="J242" s="42"/>
      <c r="K242" s="42"/>
      <c r="L242" s="42"/>
      <c r="M242" s="42"/>
      <c r="N242" s="42"/>
      <c r="O242" s="42"/>
    </row>
    <row r="243" spans="1:15">
      <c r="A243" s="56" t="s">
        <v>758</v>
      </c>
      <c r="B243" s="56" t="s">
        <v>1363</v>
      </c>
      <c r="C243" s="86" t="s">
        <v>1124</v>
      </c>
      <c r="D243" s="41">
        <f t="shared" si="4"/>
        <v>0</v>
      </c>
      <c r="E243" s="42">
        <v>0</v>
      </c>
      <c r="F243" s="42">
        <v>0</v>
      </c>
      <c r="G243" s="42">
        <v>0</v>
      </c>
      <c r="H243" s="42">
        <v>0</v>
      </c>
      <c r="I243" s="42">
        <v>0</v>
      </c>
      <c r="J243" s="42"/>
      <c r="K243" s="42"/>
      <c r="L243" s="42"/>
      <c r="M243" s="42"/>
      <c r="N243" s="42"/>
      <c r="O243" s="42"/>
    </row>
    <row r="244" spans="1:15">
      <c r="A244" s="56" t="s">
        <v>759</v>
      </c>
      <c r="B244" s="56" t="s">
        <v>1400</v>
      </c>
      <c r="C244" s="86" t="s">
        <v>1124</v>
      </c>
      <c r="D244" s="41">
        <f t="shared" si="4"/>
        <v>0</v>
      </c>
      <c r="E244" s="42">
        <v>0</v>
      </c>
      <c r="F244" s="42">
        <v>0</v>
      </c>
      <c r="G244" s="42">
        <v>0</v>
      </c>
      <c r="H244" s="42">
        <v>0</v>
      </c>
      <c r="I244" s="93">
        <v>0</v>
      </c>
      <c r="J244" s="42"/>
      <c r="K244" s="42"/>
      <c r="L244" s="42"/>
      <c r="M244" s="42"/>
      <c r="N244" s="42"/>
      <c r="O244" s="42"/>
    </row>
    <row r="245" spans="1:15">
      <c r="A245" s="56" t="s">
        <v>1117</v>
      </c>
      <c r="B245" s="56" t="s">
        <v>1363</v>
      </c>
      <c r="C245" s="86" t="s">
        <v>1124</v>
      </c>
      <c r="D245" s="41">
        <f t="shared" si="4"/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/>
      <c r="K245" s="42"/>
      <c r="L245" s="42"/>
      <c r="M245" s="42"/>
      <c r="N245" s="42"/>
      <c r="O245" s="42"/>
    </row>
    <row r="246" spans="1:15">
      <c r="A246" s="56" t="s">
        <v>765</v>
      </c>
      <c r="B246" s="56"/>
      <c r="C246" s="86" t="s">
        <v>1124</v>
      </c>
      <c r="D246" s="41">
        <f t="shared" si="4"/>
        <v>0</v>
      </c>
      <c r="E246" s="42">
        <v>0</v>
      </c>
      <c r="F246" s="42">
        <v>0</v>
      </c>
      <c r="G246" s="42">
        <v>0</v>
      </c>
      <c r="H246" s="42">
        <v>0</v>
      </c>
      <c r="I246" s="42">
        <v>0</v>
      </c>
      <c r="J246" s="42"/>
      <c r="K246" s="42"/>
      <c r="L246" s="42"/>
      <c r="M246" s="42"/>
      <c r="N246" s="42"/>
      <c r="O246" s="42"/>
    </row>
    <row r="247" spans="1:15">
      <c r="A247" s="56" t="s">
        <v>749</v>
      </c>
      <c r="B247" s="56" t="s">
        <v>1400</v>
      </c>
      <c r="C247" s="86" t="s">
        <v>1124</v>
      </c>
      <c r="D247" s="41">
        <f t="shared" si="4"/>
        <v>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/>
      <c r="K247" s="42"/>
      <c r="L247" s="42"/>
      <c r="M247" s="42"/>
      <c r="N247" s="42"/>
      <c r="O247" s="42"/>
    </row>
    <row r="248" spans="1:15">
      <c r="A248" s="56" t="s">
        <v>761</v>
      </c>
      <c r="B248" s="56" t="s">
        <v>1418</v>
      </c>
      <c r="C248" s="86" t="s">
        <v>1124</v>
      </c>
      <c r="D248" s="41">
        <f t="shared" si="4"/>
        <v>0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/>
      <c r="K248" s="42"/>
      <c r="L248" s="42"/>
      <c r="M248" s="42"/>
      <c r="N248" s="42"/>
      <c r="O248" s="42"/>
    </row>
    <row r="249" spans="1:15">
      <c r="A249" s="56" t="s">
        <v>1103</v>
      </c>
      <c r="B249" s="56" t="s">
        <v>1360</v>
      </c>
      <c r="C249" s="56" t="s">
        <v>201</v>
      </c>
      <c r="D249" s="41">
        <f t="shared" si="4"/>
        <v>0</v>
      </c>
      <c r="E249" s="42">
        <v>0</v>
      </c>
      <c r="F249" s="42">
        <v>0</v>
      </c>
      <c r="G249" s="42">
        <v>0</v>
      </c>
      <c r="H249" s="42">
        <v>0</v>
      </c>
      <c r="I249" s="42">
        <v>0</v>
      </c>
      <c r="J249" s="42">
        <v>0</v>
      </c>
      <c r="K249" s="42"/>
      <c r="L249" s="42"/>
      <c r="M249" s="42"/>
      <c r="N249" s="42"/>
      <c r="O249" s="42"/>
    </row>
    <row r="250" spans="1:15">
      <c r="A250" s="56" t="s">
        <v>36</v>
      </c>
      <c r="B250" s="56" t="s">
        <v>1360</v>
      </c>
      <c r="C250" s="56" t="s">
        <v>201</v>
      </c>
      <c r="D250" s="41">
        <f t="shared" si="4"/>
        <v>0</v>
      </c>
      <c r="E250" s="42">
        <v>0</v>
      </c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42"/>
      <c r="L250" s="42"/>
      <c r="M250" s="42"/>
      <c r="N250" s="42"/>
      <c r="O250" s="42"/>
    </row>
    <row r="251" spans="1:15">
      <c r="A251" s="56" t="s">
        <v>191</v>
      </c>
      <c r="B251" s="56" t="s">
        <v>1360</v>
      </c>
      <c r="C251" s="56" t="s">
        <v>201</v>
      </c>
      <c r="D251" s="41">
        <f t="shared" si="4"/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2"/>
      <c r="L251" s="42"/>
      <c r="M251" s="42"/>
      <c r="N251" s="42"/>
      <c r="O251" s="42"/>
    </row>
    <row r="252" spans="1:15">
      <c r="A252" s="56" t="s">
        <v>37</v>
      </c>
      <c r="B252" s="56" t="s">
        <v>1440</v>
      </c>
      <c r="C252" s="56" t="s">
        <v>201</v>
      </c>
      <c r="D252" s="41">
        <f t="shared" si="4"/>
        <v>0</v>
      </c>
      <c r="E252" s="42">
        <v>0</v>
      </c>
      <c r="F252" s="42">
        <v>0</v>
      </c>
      <c r="G252" s="42">
        <v>0</v>
      </c>
      <c r="H252" s="42">
        <v>0</v>
      </c>
      <c r="I252" s="42">
        <v>0</v>
      </c>
      <c r="J252" s="42">
        <v>0</v>
      </c>
      <c r="K252" s="42"/>
      <c r="L252" s="42"/>
      <c r="M252" s="42"/>
      <c r="N252" s="42"/>
      <c r="O252" s="42"/>
    </row>
    <row r="253" spans="1:15">
      <c r="A253" s="56" t="s">
        <v>851</v>
      </c>
      <c r="B253" s="56" t="s">
        <v>1400</v>
      </c>
      <c r="C253" s="56" t="s">
        <v>201</v>
      </c>
      <c r="D253" s="41">
        <f t="shared" si="4"/>
        <v>0</v>
      </c>
      <c r="E253" s="42">
        <v>0</v>
      </c>
      <c r="F253" s="42">
        <v>0</v>
      </c>
      <c r="G253" s="42">
        <v>0</v>
      </c>
      <c r="H253" s="42">
        <v>0</v>
      </c>
      <c r="I253" s="42">
        <v>0</v>
      </c>
      <c r="J253" s="42">
        <v>0</v>
      </c>
      <c r="K253" s="42"/>
      <c r="L253" s="42"/>
      <c r="M253" s="42"/>
      <c r="N253" s="42"/>
      <c r="O253" s="42"/>
    </row>
    <row r="254" spans="1:15">
      <c r="A254" s="56" t="s">
        <v>1106</v>
      </c>
      <c r="B254" s="56" t="s">
        <v>1360</v>
      </c>
      <c r="C254" s="56" t="s">
        <v>201</v>
      </c>
      <c r="D254" s="41">
        <f t="shared" si="4"/>
        <v>2</v>
      </c>
      <c r="E254" s="42">
        <v>0</v>
      </c>
      <c r="F254" s="42">
        <v>0</v>
      </c>
      <c r="G254" s="42">
        <v>1</v>
      </c>
      <c r="H254" s="42">
        <v>0</v>
      </c>
      <c r="I254" s="42">
        <v>0</v>
      </c>
      <c r="J254" s="93">
        <v>1</v>
      </c>
      <c r="K254" s="42"/>
      <c r="L254" s="42"/>
      <c r="M254" s="42"/>
      <c r="N254" s="42"/>
      <c r="O254" s="42"/>
    </row>
    <row r="255" spans="1:15">
      <c r="A255" s="56" t="s">
        <v>192</v>
      </c>
      <c r="B255" s="56" t="s">
        <v>1400</v>
      </c>
      <c r="C255" s="56" t="s">
        <v>201</v>
      </c>
      <c r="D255" s="41">
        <f t="shared" si="4"/>
        <v>0</v>
      </c>
      <c r="E255" s="42">
        <v>0</v>
      </c>
      <c r="F255" s="42">
        <v>0</v>
      </c>
      <c r="G255" s="42">
        <v>0</v>
      </c>
      <c r="H255" s="42">
        <v>0</v>
      </c>
      <c r="I255" s="42">
        <v>0</v>
      </c>
      <c r="J255" s="42">
        <v>0</v>
      </c>
      <c r="K255" s="42"/>
      <c r="L255" s="42"/>
      <c r="M255" s="42"/>
      <c r="N255" s="42"/>
      <c r="O255" s="42"/>
    </row>
    <row r="256" spans="1:15">
      <c r="A256" s="56" t="s">
        <v>38</v>
      </c>
      <c r="B256" s="56"/>
      <c r="C256" s="56" t="s">
        <v>201</v>
      </c>
      <c r="D256" s="41">
        <f t="shared" si="4"/>
        <v>0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0</v>
      </c>
      <c r="K256" s="42"/>
      <c r="L256" s="42"/>
      <c r="M256" s="42"/>
      <c r="N256" s="42"/>
      <c r="O256" s="42"/>
    </row>
    <row r="257" spans="1:15">
      <c r="A257" s="56" t="s">
        <v>1109</v>
      </c>
      <c r="B257" s="56" t="s">
        <v>1400</v>
      </c>
      <c r="C257" s="56" t="s">
        <v>201</v>
      </c>
      <c r="D257" s="41">
        <f t="shared" si="4"/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2"/>
      <c r="L257" s="42"/>
      <c r="M257" s="42"/>
      <c r="N257" s="42"/>
      <c r="O257" s="42"/>
    </row>
    <row r="258" spans="1:15">
      <c r="A258" s="56" t="s">
        <v>193</v>
      </c>
      <c r="B258" s="56"/>
      <c r="C258" s="56" t="s">
        <v>201</v>
      </c>
      <c r="D258" s="41">
        <f t="shared" si="4"/>
        <v>0</v>
      </c>
      <c r="E258" s="42">
        <v>0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/>
      <c r="L258" s="42"/>
      <c r="M258" s="42"/>
      <c r="N258" s="42"/>
      <c r="O258" s="42"/>
    </row>
    <row r="259" spans="1:15">
      <c r="A259" s="56" t="s">
        <v>39</v>
      </c>
      <c r="B259" s="56" t="s">
        <v>1360</v>
      </c>
      <c r="C259" s="56" t="s">
        <v>201</v>
      </c>
      <c r="D259" s="41">
        <f t="shared" si="4"/>
        <v>0</v>
      </c>
      <c r="E259" s="42">
        <v>0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/>
      <c r="L259" s="42"/>
      <c r="M259" s="42"/>
      <c r="N259" s="42"/>
      <c r="O259" s="42"/>
    </row>
    <row r="260" spans="1:15">
      <c r="A260" s="56" t="s">
        <v>194</v>
      </c>
      <c r="B260" s="56" t="s">
        <v>1440</v>
      </c>
      <c r="C260" s="56" t="s">
        <v>201</v>
      </c>
      <c r="D260" s="41">
        <f t="shared" si="4"/>
        <v>0</v>
      </c>
      <c r="E260" s="42">
        <v>0</v>
      </c>
      <c r="F260" s="42">
        <v>0</v>
      </c>
      <c r="G260" s="42">
        <v>0</v>
      </c>
      <c r="H260" s="42">
        <v>0</v>
      </c>
      <c r="I260" s="42">
        <v>0</v>
      </c>
      <c r="J260" s="42">
        <v>0</v>
      </c>
      <c r="K260" s="42"/>
      <c r="L260" s="42"/>
      <c r="M260" s="42"/>
      <c r="N260" s="42"/>
      <c r="O260" s="42"/>
    </row>
    <row r="261" spans="1:15">
      <c r="A261" s="56" t="s">
        <v>502</v>
      </c>
      <c r="B261" s="56" t="s">
        <v>1360</v>
      </c>
      <c r="C261" s="56" t="s">
        <v>201</v>
      </c>
      <c r="D261" s="41">
        <f t="shared" ref="D261:D325" si="5">SUM(E261:O261)</f>
        <v>0</v>
      </c>
      <c r="E261" s="42">
        <v>0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/>
      <c r="L261" s="42"/>
      <c r="M261" s="42"/>
      <c r="N261" s="42"/>
      <c r="O261" s="42"/>
    </row>
    <row r="262" spans="1:15">
      <c r="A262" s="56" t="s">
        <v>501</v>
      </c>
      <c r="B262" s="56" t="s">
        <v>1440</v>
      </c>
      <c r="C262" s="56" t="s">
        <v>201</v>
      </c>
      <c r="D262" s="41">
        <f t="shared" si="5"/>
        <v>1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1</v>
      </c>
      <c r="K262" s="42"/>
      <c r="L262" s="42"/>
      <c r="M262" s="42"/>
      <c r="N262" s="42"/>
      <c r="O262" s="42"/>
    </row>
    <row r="263" spans="1:15">
      <c r="A263" s="56" t="s">
        <v>195</v>
      </c>
      <c r="B263" s="56" t="s">
        <v>1360</v>
      </c>
      <c r="C263" s="56" t="s">
        <v>201</v>
      </c>
      <c r="D263" s="41">
        <f t="shared" si="5"/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/>
      <c r="L263" s="42"/>
      <c r="M263" s="42"/>
      <c r="N263" s="42"/>
      <c r="O263" s="42"/>
    </row>
    <row r="264" spans="1:15">
      <c r="A264" s="56" t="s">
        <v>500</v>
      </c>
      <c r="B264" s="56" t="s">
        <v>1440</v>
      </c>
      <c r="C264" s="56" t="s">
        <v>201</v>
      </c>
      <c r="D264" s="41">
        <f t="shared" si="5"/>
        <v>0</v>
      </c>
      <c r="E264" s="42">
        <v>0</v>
      </c>
      <c r="F264" s="42">
        <v>0</v>
      </c>
      <c r="G264" s="42">
        <v>0</v>
      </c>
      <c r="H264" s="42">
        <v>0</v>
      </c>
      <c r="I264" s="42">
        <v>0</v>
      </c>
      <c r="J264" s="42">
        <v>0</v>
      </c>
      <c r="K264" s="42"/>
      <c r="L264" s="42"/>
      <c r="M264" s="42"/>
      <c r="N264" s="42"/>
      <c r="O264" s="42"/>
    </row>
    <row r="265" spans="1:15">
      <c r="A265" s="56" t="s">
        <v>196</v>
      </c>
      <c r="B265" s="56" t="s">
        <v>1360</v>
      </c>
      <c r="C265" s="56" t="s">
        <v>201</v>
      </c>
      <c r="D265" s="41">
        <f t="shared" si="5"/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/>
      <c r="L265" s="42"/>
      <c r="M265" s="42"/>
      <c r="N265" s="42"/>
      <c r="O265" s="42"/>
    </row>
    <row r="266" spans="1:15">
      <c r="A266" s="56" t="s">
        <v>161</v>
      </c>
      <c r="B266" s="56" t="s">
        <v>1360</v>
      </c>
      <c r="C266" s="56" t="s">
        <v>201</v>
      </c>
      <c r="D266" s="41">
        <f t="shared" si="5"/>
        <v>0</v>
      </c>
      <c r="E266" s="42">
        <v>0</v>
      </c>
      <c r="F266" s="42">
        <v>0</v>
      </c>
      <c r="G266" s="42">
        <v>0</v>
      </c>
      <c r="H266" s="42">
        <v>0</v>
      </c>
      <c r="I266" s="42">
        <v>0</v>
      </c>
      <c r="J266" s="42">
        <v>0</v>
      </c>
      <c r="K266" s="42"/>
      <c r="L266" s="42"/>
      <c r="M266" s="42"/>
      <c r="N266" s="42"/>
      <c r="O266" s="42"/>
    </row>
    <row r="267" spans="1:15">
      <c r="A267" s="56" t="s">
        <v>1104</v>
      </c>
      <c r="B267" s="56" t="s">
        <v>1360</v>
      </c>
      <c r="C267" s="56" t="s">
        <v>201</v>
      </c>
      <c r="D267" s="41">
        <f t="shared" si="5"/>
        <v>0</v>
      </c>
      <c r="E267" s="42">
        <v>0</v>
      </c>
      <c r="F267" s="42">
        <v>0</v>
      </c>
      <c r="G267" s="42">
        <v>0</v>
      </c>
      <c r="H267" s="42">
        <v>0</v>
      </c>
      <c r="I267" s="42">
        <v>0</v>
      </c>
      <c r="J267" s="42">
        <v>0</v>
      </c>
      <c r="K267" s="42"/>
      <c r="L267" s="42"/>
      <c r="M267" s="42"/>
      <c r="N267" s="42"/>
      <c r="O267" s="42"/>
    </row>
    <row r="268" spans="1:15">
      <c r="A268" s="56" t="s">
        <v>852</v>
      </c>
      <c r="B268" s="56" t="s">
        <v>1360</v>
      </c>
      <c r="C268" s="56" t="s">
        <v>201</v>
      </c>
      <c r="D268" s="41">
        <f t="shared" si="5"/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/>
      <c r="L268" s="42"/>
      <c r="M268" s="42"/>
      <c r="N268" s="42"/>
      <c r="O268" s="42"/>
    </row>
    <row r="269" spans="1:15">
      <c r="A269" s="56" t="s">
        <v>1105</v>
      </c>
      <c r="B269" s="56" t="s">
        <v>1360</v>
      </c>
      <c r="C269" s="56" t="s">
        <v>201</v>
      </c>
      <c r="D269" s="41">
        <f t="shared" si="5"/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2"/>
      <c r="L269" s="42"/>
      <c r="M269" s="42"/>
      <c r="N269" s="42"/>
      <c r="O269" s="42"/>
    </row>
    <row r="270" spans="1:15">
      <c r="A270" s="56" t="s">
        <v>197</v>
      </c>
      <c r="B270" s="56" t="s">
        <v>1360</v>
      </c>
      <c r="C270" s="56" t="s">
        <v>201</v>
      </c>
      <c r="D270" s="41">
        <f t="shared" si="5"/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0</v>
      </c>
      <c r="J270" s="42">
        <v>0</v>
      </c>
      <c r="K270" s="42"/>
      <c r="L270" s="42"/>
      <c r="M270" s="42"/>
      <c r="N270" s="42"/>
      <c r="O270" s="42"/>
    </row>
    <row r="271" spans="1:15">
      <c r="A271" s="56" t="s">
        <v>1108</v>
      </c>
      <c r="B271" s="56"/>
      <c r="C271" s="56" t="s">
        <v>201</v>
      </c>
      <c r="D271" s="41">
        <f t="shared" si="5"/>
        <v>0</v>
      </c>
      <c r="E271" s="42">
        <v>0</v>
      </c>
      <c r="F271" s="42">
        <v>0</v>
      </c>
      <c r="G271" s="42">
        <v>0</v>
      </c>
      <c r="H271" s="42">
        <v>0</v>
      </c>
      <c r="I271" s="42">
        <v>0</v>
      </c>
      <c r="J271" s="42">
        <v>0</v>
      </c>
      <c r="K271" s="42"/>
      <c r="L271" s="42"/>
      <c r="M271" s="42"/>
      <c r="N271" s="42"/>
      <c r="O271" s="42"/>
    </row>
    <row r="272" spans="1:15">
      <c r="A272" s="56" t="s">
        <v>1107</v>
      </c>
      <c r="B272" s="56" t="s">
        <v>1400</v>
      </c>
      <c r="C272" s="56" t="s">
        <v>201</v>
      </c>
      <c r="D272" s="41">
        <f t="shared" ref="D272" si="6">SUM(E272:O272)</f>
        <v>0</v>
      </c>
      <c r="E272" s="42">
        <v>0</v>
      </c>
      <c r="F272" s="42">
        <v>0</v>
      </c>
      <c r="G272" s="42">
        <v>0</v>
      </c>
      <c r="H272" s="42">
        <v>0</v>
      </c>
      <c r="I272" s="42">
        <v>0</v>
      </c>
      <c r="J272" s="42">
        <v>0</v>
      </c>
      <c r="K272" s="42"/>
      <c r="L272" s="42"/>
      <c r="M272" s="42"/>
      <c r="N272" s="42"/>
      <c r="O272" s="42"/>
    </row>
    <row r="273" spans="1:15">
      <c r="A273" s="56" t="s">
        <v>198</v>
      </c>
      <c r="B273" s="56" t="s">
        <v>1360</v>
      </c>
      <c r="C273" s="56" t="s">
        <v>201</v>
      </c>
      <c r="D273" s="41">
        <f t="shared" si="5"/>
        <v>0</v>
      </c>
      <c r="E273" s="42">
        <v>0</v>
      </c>
      <c r="F273" s="42">
        <v>0</v>
      </c>
      <c r="G273" s="42">
        <v>0</v>
      </c>
      <c r="H273" s="42">
        <v>0</v>
      </c>
      <c r="I273" s="42">
        <v>0</v>
      </c>
      <c r="J273" s="42">
        <v>0</v>
      </c>
      <c r="K273" s="42"/>
      <c r="L273" s="42"/>
      <c r="M273" s="42"/>
      <c r="N273" s="42"/>
      <c r="O273" s="42"/>
    </row>
    <row r="274" spans="1:15">
      <c r="A274" s="56" t="s">
        <v>1368</v>
      </c>
      <c r="B274" s="56" t="s">
        <v>1400</v>
      </c>
      <c r="C274" s="56" t="s">
        <v>201</v>
      </c>
      <c r="D274" s="41">
        <f t="shared" si="5"/>
        <v>0</v>
      </c>
      <c r="E274" s="42">
        <v>0</v>
      </c>
      <c r="F274" s="42">
        <v>0</v>
      </c>
      <c r="G274" s="42">
        <v>0</v>
      </c>
      <c r="H274" s="42">
        <v>0</v>
      </c>
      <c r="I274" s="42">
        <v>0</v>
      </c>
      <c r="J274" s="42">
        <v>0</v>
      </c>
      <c r="K274" s="42"/>
      <c r="L274" s="42"/>
      <c r="M274" s="42"/>
      <c r="N274" s="42"/>
      <c r="O274" s="42"/>
    </row>
    <row r="275" spans="1:15">
      <c r="A275" s="56" t="s">
        <v>40</v>
      </c>
      <c r="B275" s="56"/>
      <c r="C275" s="56" t="s">
        <v>201</v>
      </c>
      <c r="D275" s="41">
        <f t="shared" si="5"/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2"/>
      <c r="L275" s="42"/>
      <c r="M275" s="42"/>
      <c r="N275" s="42"/>
      <c r="O275" s="42"/>
    </row>
    <row r="276" spans="1:15">
      <c r="A276" s="56" t="s">
        <v>199</v>
      </c>
      <c r="B276" s="56" t="s">
        <v>1360</v>
      </c>
      <c r="C276" s="56" t="s">
        <v>201</v>
      </c>
      <c r="D276" s="41">
        <f t="shared" si="5"/>
        <v>0</v>
      </c>
      <c r="E276" s="42">
        <v>0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/>
      <c r="L276" s="42"/>
      <c r="M276" s="42"/>
      <c r="N276" s="42"/>
      <c r="O276" s="42"/>
    </row>
    <row r="277" spans="1:15">
      <c r="A277" s="56" t="s">
        <v>503</v>
      </c>
      <c r="B277" s="56" t="s">
        <v>1360</v>
      </c>
      <c r="C277" s="56" t="s">
        <v>201</v>
      </c>
      <c r="D277" s="41">
        <f t="shared" si="5"/>
        <v>0</v>
      </c>
      <c r="E277" s="42">
        <v>0</v>
      </c>
      <c r="F277" s="42">
        <v>0</v>
      </c>
      <c r="G277" s="42">
        <v>0</v>
      </c>
      <c r="H277" s="42">
        <v>0</v>
      </c>
      <c r="I277" s="42">
        <v>0</v>
      </c>
      <c r="J277" s="42">
        <v>0</v>
      </c>
      <c r="K277" s="42"/>
      <c r="L277" s="42"/>
      <c r="M277" s="42"/>
      <c r="N277" s="42"/>
      <c r="O277" s="42"/>
    </row>
    <row r="278" spans="1:15">
      <c r="A278" s="56" t="s">
        <v>41</v>
      </c>
      <c r="B278" s="56"/>
      <c r="C278" s="56" t="s">
        <v>201</v>
      </c>
      <c r="D278" s="41">
        <f t="shared" si="5"/>
        <v>0</v>
      </c>
      <c r="E278" s="42">
        <v>0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/>
      <c r="L278" s="42"/>
      <c r="M278" s="42"/>
      <c r="N278" s="42"/>
      <c r="O278" s="42"/>
    </row>
    <row r="279" spans="1:15">
      <c r="A279" s="56" t="s">
        <v>42</v>
      </c>
      <c r="B279" s="56" t="s">
        <v>1360</v>
      </c>
      <c r="C279" s="56" t="s">
        <v>201</v>
      </c>
      <c r="D279" s="41">
        <f t="shared" si="5"/>
        <v>0</v>
      </c>
      <c r="E279" s="42">
        <v>0</v>
      </c>
      <c r="F279" s="42">
        <v>0</v>
      </c>
      <c r="G279" s="42">
        <v>0</v>
      </c>
      <c r="H279" s="42">
        <v>0</v>
      </c>
      <c r="I279" s="42">
        <v>0</v>
      </c>
      <c r="J279" s="42">
        <v>0</v>
      </c>
      <c r="K279" s="42"/>
      <c r="L279" s="42"/>
      <c r="M279" s="42"/>
      <c r="N279" s="42"/>
      <c r="O279" s="42"/>
    </row>
    <row r="280" spans="1:15">
      <c r="A280" s="56" t="s">
        <v>200</v>
      </c>
      <c r="B280" s="56"/>
      <c r="C280" s="56" t="s">
        <v>201</v>
      </c>
      <c r="D280" s="41">
        <f t="shared" si="5"/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2"/>
      <c r="L280" s="42"/>
      <c r="M280" s="42"/>
      <c r="N280" s="42"/>
      <c r="O280" s="42"/>
    </row>
    <row r="281" spans="1:15">
      <c r="A281" s="56" t="s">
        <v>43</v>
      </c>
      <c r="B281" s="56" t="s">
        <v>1452</v>
      </c>
      <c r="C281" s="56" t="s">
        <v>201</v>
      </c>
      <c r="D281" s="41">
        <f t="shared" si="5"/>
        <v>1</v>
      </c>
      <c r="E281" s="42">
        <v>0</v>
      </c>
      <c r="F281" s="42">
        <v>0</v>
      </c>
      <c r="G281" s="42">
        <v>0</v>
      </c>
      <c r="H281" s="42">
        <v>0</v>
      </c>
      <c r="I281" s="42">
        <v>1</v>
      </c>
      <c r="J281" s="42">
        <v>0</v>
      </c>
      <c r="K281" s="42"/>
      <c r="L281" s="42"/>
      <c r="M281" s="42"/>
      <c r="N281" s="42"/>
      <c r="O281" s="42"/>
    </row>
    <row r="282" spans="1:15">
      <c r="A282" s="56" t="s">
        <v>1283</v>
      </c>
      <c r="B282" s="56"/>
      <c r="C282" s="56" t="s">
        <v>1373</v>
      </c>
      <c r="D282" s="41">
        <f t="shared" si="5"/>
        <v>0</v>
      </c>
      <c r="E282" s="42">
        <v>0</v>
      </c>
      <c r="F282" s="42">
        <v>0</v>
      </c>
      <c r="G282" s="42">
        <v>0</v>
      </c>
      <c r="H282" s="42">
        <v>0</v>
      </c>
      <c r="I282" s="42">
        <v>0</v>
      </c>
      <c r="J282" s="42">
        <v>0</v>
      </c>
      <c r="K282" s="42"/>
      <c r="L282" s="42"/>
      <c r="M282" s="42"/>
      <c r="N282" s="42"/>
      <c r="O282" s="42"/>
    </row>
    <row r="283" spans="1:15">
      <c r="A283" s="56" t="s">
        <v>1289</v>
      </c>
      <c r="B283" s="56" t="s">
        <v>1360</v>
      </c>
      <c r="C283" s="56" t="s">
        <v>1373</v>
      </c>
      <c r="D283" s="41">
        <f t="shared" si="5"/>
        <v>0</v>
      </c>
      <c r="E283" s="42">
        <v>0</v>
      </c>
      <c r="F283" s="42">
        <v>0</v>
      </c>
      <c r="G283" s="42">
        <v>0</v>
      </c>
      <c r="H283" s="42">
        <v>0</v>
      </c>
      <c r="I283" s="42">
        <v>0</v>
      </c>
      <c r="J283" s="42">
        <v>0</v>
      </c>
      <c r="K283" s="42"/>
      <c r="L283" s="42"/>
      <c r="M283" s="42"/>
      <c r="N283" s="42"/>
      <c r="O283" s="42"/>
    </row>
    <row r="284" spans="1:15">
      <c r="A284" s="56" t="s">
        <v>322</v>
      </c>
      <c r="B284" s="56" t="s">
        <v>1360</v>
      </c>
      <c r="C284" s="56" t="s">
        <v>1373</v>
      </c>
      <c r="D284" s="41">
        <f t="shared" si="5"/>
        <v>0</v>
      </c>
      <c r="E284" s="42">
        <v>0</v>
      </c>
      <c r="F284" s="42">
        <v>0</v>
      </c>
      <c r="G284" s="42">
        <v>0</v>
      </c>
      <c r="H284" s="42">
        <v>0</v>
      </c>
      <c r="I284" s="42">
        <v>0</v>
      </c>
      <c r="J284" s="42">
        <v>0</v>
      </c>
      <c r="K284" s="42"/>
      <c r="L284" s="42"/>
      <c r="M284" s="42"/>
      <c r="N284" s="42"/>
      <c r="O284" s="42"/>
    </row>
    <row r="285" spans="1:15">
      <c r="A285" s="56" t="s">
        <v>323</v>
      </c>
      <c r="B285" s="56" t="s">
        <v>1360</v>
      </c>
      <c r="C285" s="56" t="s">
        <v>1373</v>
      </c>
      <c r="D285" s="41">
        <f t="shared" si="5"/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2"/>
      <c r="L285" s="42"/>
      <c r="M285" s="42"/>
      <c r="N285" s="42"/>
      <c r="O285" s="42"/>
    </row>
    <row r="286" spans="1:15">
      <c r="A286" s="56" t="s">
        <v>324</v>
      </c>
      <c r="B286" s="56"/>
      <c r="C286" s="56" t="s">
        <v>1373</v>
      </c>
      <c r="D286" s="41">
        <f t="shared" si="5"/>
        <v>0</v>
      </c>
      <c r="E286" s="42">
        <v>0</v>
      </c>
      <c r="F286" s="42">
        <v>0</v>
      </c>
      <c r="G286" s="42">
        <v>0</v>
      </c>
      <c r="H286" s="42">
        <v>0</v>
      </c>
      <c r="I286" s="42">
        <v>0</v>
      </c>
      <c r="J286" s="42">
        <v>0</v>
      </c>
      <c r="K286" s="42"/>
      <c r="L286" s="42"/>
      <c r="M286" s="42"/>
      <c r="N286" s="42"/>
      <c r="O286" s="42"/>
    </row>
    <row r="287" spans="1:15">
      <c r="A287" s="56" t="s">
        <v>325</v>
      </c>
      <c r="B287" s="56" t="s">
        <v>1440</v>
      </c>
      <c r="C287" s="56" t="s">
        <v>1373</v>
      </c>
      <c r="D287" s="41">
        <f t="shared" si="5"/>
        <v>0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2"/>
      <c r="L287" s="42"/>
      <c r="M287" s="42"/>
      <c r="N287" s="42"/>
      <c r="O287" s="42"/>
    </row>
    <row r="288" spans="1:15">
      <c r="A288" s="56" t="s">
        <v>1295</v>
      </c>
      <c r="B288" s="56" t="s">
        <v>1452</v>
      </c>
      <c r="C288" s="56" t="s">
        <v>1373</v>
      </c>
      <c r="D288" s="41">
        <f t="shared" si="5"/>
        <v>1</v>
      </c>
      <c r="E288" s="42">
        <v>0</v>
      </c>
      <c r="F288" s="42">
        <v>0</v>
      </c>
      <c r="G288" s="42">
        <v>0</v>
      </c>
      <c r="H288" s="42">
        <v>0</v>
      </c>
      <c r="I288" s="42">
        <v>1</v>
      </c>
      <c r="J288" s="42">
        <v>0</v>
      </c>
      <c r="K288" s="42"/>
      <c r="L288" s="42"/>
      <c r="M288" s="42"/>
      <c r="N288" s="42"/>
      <c r="O288" s="42"/>
    </row>
    <row r="289" spans="1:15">
      <c r="A289" s="56" t="s">
        <v>326</v>
      </c>
      <c r="B289" s="56" t="s">
        <v>1360</v>
      </c>
      <c r="C289" s="56" t="s">
        <v>1373</v>
      </c>
      <c r="D289" s="41">
        <f t="shared" si="5"/>
        <v>0</v>
      </c>
      <c r="E289" s="42">
        <v>0</v>
      </c>
      <c r="F289" s="42">
        <v>0</v>
      </c>
      <c r="G289" s="42">
        <v>0</v>
      </c>
      <c r="H289" s="42">
        <v>0</v>
      </c>
      <c r="I289" s="42">
        <v>0</v>
      </c>
      <c r="J289" s="42">
        <v>0</v>
      </c>
      <c r="K289" s="42"/>
      <c r="L289" s="42"/>
      <c r="M289" s="42"/>
      <c r="N289" s="42"/>
      <c r="O289" s="42"/>
    </row>
    <row r="290" spans="1:15">
      <c r="A290" s="56" t="s">
        <v>1293</v>
      </c>
      <c r="B290" s="56" t="s">
        <v>1360</v>
      </c>
      <c r="C290" s="56" t="s">
        <v>1373</v>
      </c>
      <c r="D290" s="41">
        <f t="shared" si="5"/>
        <v>0</v>
      </c>
      <c r="E290" s="42">
        <v>0</v>
      </c>
      <c r="F290" s="42">
        <v>0</v>
      </c>
      <c r="G290" s="42">
        <v>0</v>
      </c>
      <c r="H290" s="42">
        <v>0</v>
      </c>
      <c r="I290" s="42">
        <v>0</v>
      </c>
      <c r="J290" s="42">
        <v>0</v>
      </c>
      <c r="K290" s="42"/>
      <c r="L290" s="42"/>
      <c r="M290" s="42"/>
      <c r="N290" s="42"/>
      <c r="O290" s="42"/>
    </row>
    <row r="291" spans="1:15">
      <c r="A291" s="56" t="s">
        <v>1292</v>
      </c>
      <c r="B291" s="56" t="s">
        <v>1360</v>
      </c>
      <c r="C291" s="56" t="s">
        <v>1373</v>
      </c>
      <c r="D291" s="41">
        <f t="shared" si="5"/>
        <v>0</v>
      </c>
      <c r="E291" s="42">
        <v>0</v>
      </c>
      <c r="F291" s="42">
        <v>0</v>
      </c>
      <c r="G291" s="42">
        <v>0</v>
      </c>
      <c r="H291" s="42">
        <v>0</v>
      </c>
      <c r="I291" s="42">
        <v>0</v>
      </c>
      <c r="J291" s="42">
        <v>0</v>
      </c>
      <c r="K291" s="42"/>
      <c r="L291" s="42"/>
      <c r="M291" s="42"/>
      <c r="N291" s="42"/>
      <c r="O291" s="42"/>
    </row>
    <row r="292" spans="1:15">
      <c r="A292" s="56" t="s">
        <v>327</v>
      </c>
      <c r="B292" s="56"/>
      <c r="C292" s="56" t="s">
        <v>1373</v>
      </c>
      <c r="D292" s="41">
        <f t="shared" si="5"/>
        <v>0</v>
      </c>
      <c r="E292" s="42">
        <v>0</v>
      </c>
      <c r="F292" s="42">
        <v>0</v>
      </c>
      <c r="G292" s="42">
        <v>0</v>
      </c>
      <c r="H292" s="42">
        <v>0</v>
      </c>
      <c r="I292" s="42">
        <v>0</v>
      </c>
      <c r="J292" s="42">
        <v>0</v>
      </c>
      <c r="K292" s="42"/>
      <c r="L292" s="42"/>
      <c r="M292" s="42"/>
      <c r="N292" s="42"/>
      <c r="O292" s="42"/>
    </row>
    <row r="293" spans="1:15">
      <c r="A293" s="56" t="s">
        <v>328</v>
      </c>
      <c r="B293" s="56" t="s">
        <v>1377</v>
      </c>
      <c r="C293" s="56" t="s">
        <v>1373</v>
      </c>
      <c r="D293" s="41">
        <f t="shared" si="5"/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2"/>
      <c r="L293" s="42"/>
      <c r="M293" s="42"/>
      <c r="N293" s="42"/>
      <c r="O293" s="42"/>
    </row>
    <row r="294" spans="1:15">
      <c r="A294" s="56" t="s">
        <v>1291</v>
      </c>
      <c r="B294" s="56" t="s">
        <v>1377</v>
      </c>
      <c r="C294" s="56" t="s">
        <v>1373</v>
      </c>
      <c r="D294" s="41">
        <f t="shared" si="5"/>
        <v>0</v>
      </c>
      <c r="E294" s="42">
        <v>0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/>
      <c r="L294" s="42"/>
      <c r="M294" s="42"/>
      <c r="N294" s="42"/>
      <c r="O294" s="42"/>
    </row>
    <row r="295" spans="1:15">
      <c r="A295" s="56" t="s">
        <v>1301</v>
      </c>
      <c r="B295" s="56" t="s">
        <v>1372</v>
      </c>
      <c r="C295" s="56" t="s">
        <v>1373</v>
      </c>
      <c r="D295" s="41">
        <f t="shared" si="5"/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2"/>
      <c r="L295" s="42"/>
      <c r="M295" s="42"/>
      <c r="N295" s="42"/>
      <c r="O295" s="42"/>
    </row>
    <row r="296" spans="1:15">
      <c r="A296" s="56" t="s">
        <v>1296</v>
      </c>
      <c r="B296" s="56" t="s">
        <v>1360</v>
      </c>
      <c r="C296" s="56" t="s">
        <v>1373</v>
      </c>
      <c r="D296" s="41">
        <f t="shared" si="5"/>
        <v>1</v>
      </c>
      <c r="E296" s="42">
        <v>0</v>
      </c>
      <c r="F296" s="42">
        <v>0</v>
      </c>
      <c r="G296" s="42">
        <v>0</v>
      </c>
      <c r="H296" s="42">
        <v>0</v>
      </c>
      <c r="I296" s="42">
        <v>1</v>
      </c>
      <c r="J296" s="42">
        <v>0</v>
      </c>
      <c r="K296" s="42"/>
      <c r="L296" s="42"/>
      <c r="M296" s="42"/>
      <c r="N296" s="42"/>
      <c r="O296" s="42"/>
    </row>
    <row r="297" spans="1:15">
      <c r="A297" s="56" t="s">
        <v>1288</v>
      </c>
      <c r="B297" s="56" t="s">
        <v>1360</v>
      </c>
      <c r="C297" s="56" t="s">
        <v>1373</v>
      </c>
      <c r="D297" s="41">
        <f t="shared" si="5"/>
        <v>0</v>
      </c>
      <c r="E297" s="42">
        <v>0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/>
      <c r="L297" s="42"/>
      <c r="M297" s="42"/>
      <c r="N297" s="42"/>
      <c r="O297" s="42"/>
    </row>
    <row r="298" spans="1:15">
      <c r="A298" s="56" t="s">
        <v>329</v>
      </c>
      <c r="B298" s="56" t="s">
        <v>1360</v>
      </c>
      <c r="C298" s="56" t="s">
        <v>1373</v>
      </c>
      <c r="D298" s="41">
        <f t="shared" si="5"/>
        <v>0</v>
      </c>
      <c r="E298" s="42">
        <v>0</v>
      </c>
      <c r="F298" s="42">
        <v>0</v>
      </c>
      <c r="G298" s="42">
        <v>0</v>
      </c>
      <c r="H298" s="42">
        <v>0</v>
      </c>
      <c r="I298" s="42">
        <v>0</v>
      </c>
      <c r="J298" s="42">
        <v>0</v>
      </c>
      <c r="K298" s="42"/>
      <c r="L298" s="42"/>
      <c r="M298" s="42"/>
      <c r="N298" s="42"/>
      <c r="O298" s="42"/>
    </row>
    <row r="299" spans="1:15">
      <c r="A299" s="56" t="s">
        <v>1284</v>
      </c>
      <c r="B299" s="56" t="s">
        <v>1360</v>
      </c>
      <c r="C299" s="56" t="s">
        <v>1373</v>
      </c>
      <c r="D299" s="41">
        <f t="shared" si="5"/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/>
      <c r="L299" s="42"/>
      <c r="M299" s="42"/>
      <c r="N299" s="42"/>
      <c r="O299" s="42"/>
    </row>
    <row r="300" spans="1:15">
      <c r="A300" s="56" t="s">
        <v>1300</v>
      </c>
      <c r="B300" s="56" t="s">
        <v>1360</v>
      </c>
      <c r="C300" s="56" t="s">
        <v>1373</v>
      </c>
      <c r="D300" s="41">
        <f t="shared" si="5"/>
        <v>0</v>
      </c>
      <c r="E300" s="42">
        <v>0</v>
      </c>
      <c r="F300" s="42">
        <v>0</v>
      </c>
      <c r="G300" s="93">
        <v>0</v>
      </c>
      <c r="H300" s="42">
        <v>0</v>
      </c>
      <c r="I300" s="42">
        <v>0</v>
      </c>
      <c r="J300" s="42">
        <v>0</v>
      </c>
      <c r="K300" s="42"/>
      <c r="L300" s="42"/>
      <c r="M300" s="42"/>
      <c r="N300" s="42"/>
      <c r="O300" s="42"/>
    </row>
    <row r="301" spans="1:15">
      <c r="A301" s="56" t="s">
        <v>1298</v>
      </c>
      <c r="B301" s="56" t="s">
        <v>1440</v>
      </c>
      <c r="C301" s="56" t="s">
        <v>1373</v>
      </c>
      <c r="D301" s="41">
        <f t="shared" si="5"/>
        <v>1</v>
      </c>
      <c r="E301" s="42">
        <v>0</v>
      </c>
      <c r="F301" s="42">
        <v>0</v>
      </c>
      <c r="G301" s="42">
        <v>0</v>
      </c>
      <c r="H301" s="42">
        <v>1</v>
      </c>
      <c r="I301" s="42">
        <v>0</v>
      </c>
      <c r="J301" s="42">
        <v>0</v>
      </c>
      <c r="K301" s="42"/>
      <c r="L301" s="42"/>
      <c r="M301" s="42"/>
      <c r="N301" s="42"/>
      <c r="O301" s="42"/>
    </row>
    <row r="302" spans="1:15">
      <c r="A302" s="56" t="s">
        <v>1297</v>
      </c>
      <c r="B302" s="56" t="s">
        <v>1377</v>
      </c>
      <c r="C302" s="56" t="s">
        <v>1373</v>
      </c>
      <c r="D302" s="41">
        <f t="shared" si="5"/>
        <v>0</v>
      </c>
      <c r="E302" s="42">
        <v>0</v>
      </c>
      <c r="F302" s="42">
        <v>0</v>
      </c>
      <c r="G302" s="93">
        <v>0</v>
      </c>
      <c r="H302" s="42">
        <v>0</v>
      </c>
      <c r="I302" s="42">
        <v>0</v>
      </c>
      <c r="J302" s="42">
        <v>0</v>
      </c>
      <c r="K302" s="42"/>
      <c r="L302" s="42"/>
      <c r="M302" s="42"/>
      <c r="N302" s="42"/>
      <c r="O302" s="42"/>
    </row>
    <row r="303" spans="1:15">
      <c r="A303" s="56" t="s">
        <v>330</v>
      </c>
      <c r="B303" s="56" t="s">
        <v>1360</v>
      </c>
      <c r="C303" s="56" t="s">
        <v>1373</v>
      </c>
      <c r="D303" s="41">
        <f t="shared" si="5"/>
        <v>3</v>
      </c>
      <c r="E303" s="42">
        <v>1</v>
      </c>
      <c r="F303" s="42">
        <v>0</v>
      </c>
      <c r="G303" s="42">
        <v>0</v>
      </c>
      <c r="H303" s="42">
        <v>2</v>
      </c>
      <c r="I303" s="42">
        <v>0</v>
      </c>
      <c r="J303" s="42">
        <v>0</v>
      </c>
      <c r="K303" s="42"/>
      <c r="L303" s="42"/>
      <c r="M303" s="42"/>
      <c r="N303" s="42"/>
      <c r="O303" s="42"/>
    </row>
    <row r="304" spans="1:15">
      <c r="A304" s="56" t="s">
        <v>722</v>
      </c>
      <c r="B304" s="56" t="s">
        <v>1360</v>
      </c>
      <c r="C304" s="56" t="s">
        <v>1373</v>
      </c>
      <c r="D304" s="41">
        <f t="shared" si="5"/>
        <v>1</v>
      </c>
      <c r="E304" s="42">
        <v>0</v>
      </c>
      <c r="F304" s="42">
        <v>0</v>
      </c>
      <c r="G304" s="42">
        <v>1</v>
      </c>
      <c r="H304" s="93">
        <v>0</v>
      </c>
      <c r="I304" s="42">
        <v>0</v>
      </c>
      <c r="J304" s="42">
        <v>0</v>
      </c>
      <c r="K304" s="42"/>
      <c r="L304" s="42"/>
      <c r="M304" s="42"/>
      <c r="N304" s="42"/>
      <c r="O304" s="42"/>
    </row>
    <row r="305" spans="1:15">
      <c r="A305" s="56" t="s">
        <v>331</v>
      </c>
      <c r="B305" s="56" t="s">
        <v>1360</v>
      </c>
      <c r="C305" s="56" t="s">
        <v>1373</v>
      </c>
      <c r="D305" s="41">
        <f t="shared" si="5"/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2"/>
      <c r="L305" s="42"/>
      <c r="M305" s="42"/>
      <c r="N305" s="42"/>
      <c r="O305" s="42"/>
    </row>
    <row r="306" spans="1:15">
      <c r="A306" s="56" t="s">
        <v>1299</v>
      </c>
      <c r="B306" s="56" t="s">
        <v>1360</v>
      </c>
      <c r="C306" s="56" t="s">
        <v>1373</v>
      </c>
      <c r="D306" s="41">
        <f t="shared" si="5"/>
        <v>1</v>
      </c>
      <c r="E306" s="42">
        <v>0</v>
      </c>
      <c r="F306" s="42">
        <v>1</v>
      </c>
      <c r="G306" s="42">
        <v>0</v>
      </c>
      <c r="H306" s="42">
        <v>0</v>
      </c>
      <c r="I306" s="42">
        <v>0</v>
      </c>
      <c r="J306" s="42">
        <v>0</v>
      </c>
      <c r="K306" s="42"/>
      <c r="L306" s="42"/>
      <c r="M306" s="42"/>
      <c r="N306" s="42"/>
      <c r="O306" s="42"/>
    </row>
    <row r="307" spans="1:15">
      <c r="A307" s="56" t="s">
        <v>1287</v>
      </c>
      <c r="B307" s="56" t="s">
        <v>1360</v>
      </c>
      <c r="C307" s="56" t="s">
        <v>1373</v>
      </c>
      <c r="D307" s="41">
        <f t="shared" si="5"/>
        <v>0</v>
      </c>
      <c r="E307" s="42">
        <v>0</v>
      </c>
      <c r="F307" s="42">
        <v>0</v>
      </c>
      <c r="G307" s="42">
        <v>0</v>
      </c>
      <c r="H307" s="42">
        <v>0</v>
      </c>
      <c r="I307" s="42">
        <v>0</v>
      </c>
      <c r="J307" s="42">
        <v>0</v>
      </c>
      <c r="K307" s="42"/>
      <c r="L307" s="42"/>
      <c r="M307" s="42"/>
      <c r="N307" s="42"/>
      <c r="O307" s="42"/>
    </row>
    <row r="308" spans="1:15">
      <c r="A308" s="56" t="s">
        <v>1290</v>
      </c>
      <c r="B308" s="56"/>
      <c r="C308" s="56" t="s">
        <v>1373</v>
      </c>
      <c r="D308" s="41">
        <f t="shared" si="5"/>
        <v>0</v>
      </c>
      <c r="E308" s="42">
        <v>0</v>
      </c>
      <c r="F308" s="42">
        <v>0</v>
      </c>
      <c r="G308" s="42">
        <v>0</v>
      </c>
      <c r="H308" s="42">
        <v>0</v>
      </c>
      <c r="I308" s="42">
        <v>0</v>
      </c>
      <c r="J308" s="42">
        <v>0</v>
      </c>
      <c r="K308" s="42"/>
      <c r="L308" s="42"/>
      <c r="M308" s="42"/>
      <c r="N308" s="42"/>
      <c r="O308" s="42"/>
    </row>
    <row r="309" spans="1:15">
      <c r="A309" s="56" t="s">
        <v>1294</v>
      </c>
      <c r="B309" s="56" t="s">
        <v>1372</v>
      </c>
      <c r="C309" s="56" t="s">
        <v>1373</v>
      </c>
      <c r="D309" s="41">
        <f t="shared" si="5"/>
        <v>0</v>
      </c>
      <c r="E309" s="42">
        <v>0</v>
      </c>
      <c r="F309" s="42">
        <v>0</v>
      </c>
      <c r="G309" s="42">
        <v>0</v>
      </c>
      <c r="H309" s="42">
        <v>0</v>
      </c>
      <c r="I309" s="42">
        <v>0</v>
      </c>
      <c r="J309" s="42">
        <v>0</v>
      </c>
      <c r="K309" s="42"/>
      <c r="L309" s="42"/>
      <c r="M309" s="42"/>
      <c r="N309" s="42"/>
      <c r="O309" s="42"/>
    </row>
    <row r="310" spans="1:15">
      <c r="A310" s="56" t="s">
        <v>1285</v>
      </c>
      <c r="B310" s="56" t="s">
        <v>1360</v>
      </c>
      <c r="C310" s="56" t="s">
        <v>1373</v>
      </c>
      <c r="D310" s="41">
        <f t="shared" si="5"/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2"/>
      <c r="L310" s="42"/>
      <c r="M310" s="42"/>
      <c r="N310" s="42"/>
      <c r="O310" s="42"/>
    </row>
    <row r="311" spans="1:15">
      <c r="A311" s="56" t="s">
        <v>332</v>
      </c>
      <c r="B311" s="56"/>
      <c r="C311" s="56" t="s">
        <v>1373</v>
      </c>
      <c r="D311" s="41">
        <f t="shared" si="5"/>
        <v>0</v>
      </c>
      <c r="E311" s="42">
        <v>0</v>
      </c>
      <c r="F311" s="42">
        <v>0</v>
      </c>
      <c r="G311" s="42">
        <v>0</v>
      </c>
      <c r="H311" s="42">
        <v>0</v>
      </c>
      <c r="I311" s="42">
        <v>0</v>
      </c>
      <c r="J311" s="42">
        <v>0</v>
      </c>
      <c r="K311" s="42"/>
      <c r="L311" s="42"/>
      <c r="M311" s="42"/>
      <c r="N311" s="42"/>
      <c r="O311" s="42"/>
    </row>
    <row r="312" spans="1:15">
      <c r="A312" s="56" t="s">
        <v>1286</v>
      </c>
      <c r="B312" s="56" t="s">
        <v>1360</v>
      </c>
      <c r="C312" s="56" t="s">
        <v>1373</v>
      </c>
      <c r="D312" s="41">
        <f t="shared" si="5"/>
        <v>0</v>
      </c>
      <c r="E312" s="42">
        <v>0</v>
      </c>
      <c r="F312" s="42">
        <v>0</v>
      </c>
      <c r="G312" s="42">
        <v>0</v>
      </c>
      <c r="H312" s="42">
        <v>0</v>
      </c>
      <c r="I312" s="42">
        <v>0</v>
      </c>
      <c r="J312" s="42">
        <v>0</v>
      </c>
      <c r="K312" s="42"/>
      <c r="L312" s="42"/>
      <c r="M312" s="42"/>
      <c r="N312" s="42"/>
      <c r="O312" s="42"/>
    </row>
    <row r="313" spans="1:15">
      <c r="A313" s="56" t="s">
        <v>333</v>
      </c>
      <c r="B313" s="56" t="s">
        <v>1360</v>
      </c>
      <c r="C313" s="56" t="s">
        <v>1373</v>
      </c>
      <c r="D313" s="41">
        <f t="shared" si="5"/>
        <v>1</v>
      </c>
      <c r="E313" s="42">
        <v>0</v>
      </c>
      <c r="F313" s="42">
        <v>0</v>
      </c>
      <c r="G313" s="42">
        <v>0</v>
      </c>
      <c r="H313" s="42">
        <v>0</v>
      </c>
      <c r="I313" s="42">
        <v>0</v>
      </c>
      <c r="J313" s="42">
        <v>1</v>
      </c>
      <c r="K313" s="42"/>
      <c r="L313" s="42"/>
      <c r="M313" s="42"/>
      <c r="N313" s="42"/>
      <c r="O313" s="42"/>
    </row>
    <row r="314" spans="1:15" ht="16.2" thickBot="1">
      <c r="A314" s="56" t="s">
        <v>334</v>
      </c>
      <c r="B314" s="56" t="s">
        <v>1360</v>
      </c>
      <c r="C314" s="56" t="s">
        <v>1373</v>
      </c>
      <c r="D314" s="41">
        <f t="shared" si="5"/>
        <v>0</v>
      </c>
      <c r="E314" s="42">
        <v>0</v>
      </c>
      <c r="F314" s="42">
        <v>0</v>
      </c>
      <c r="G314" s="42">
        <v>0</v>
      </c>
      <c r="H314" s="42">
        <v>0</v>
      </c>
      <c r="I314" s="42">
        <v>0</v>
      </c>
      <c r="J314" s="42">
        <v>0</v>
      </c>
      <c r="K314" s="42"/>
      <c r="L314" s="42"/>
      <c r="M314" s="42"/>
      <c r="N314" s="42"/>
      <c r="O314" s="42"/>
    </row>
    <row r="315" spans="1:15" ht="16.2" thickBot="1">
      <c r="A315" s="56" t="s">
        <v>1224</v>
      </c>
      <c r="B315" s="56" t="s">
        <v>1365</v>
      </c>
      <c r="C315" s="56" t="s">
        <v>209</v>
      </c>
      <c r="D315" s="41">
        <f t="shared" si="5"/>
        <v>0</v>
      </c>
      <c r="E315" s="93">
        <v>0</v>
      </c>
      <c r="F315" s="42">
        <v>0</v>
      </c>
      <c r="G315" s="42">
        <v>0</v>
      </c>
      <c r="H315" s="93">
        <v>0</v>
      </c>
      <c r="I315" s="93">
        <v>0</v>
      </c>
      <c r="J315" s="22"/>
      <c r="K315" s="42"/>
      <c r="L315" s="42"/>
      <c r="M315" s="42"/>
      <c r="N315" s="42"/>
      <c r="O315" s="42"/>
    </row>
    <row r="316" spans="1:15">
      <c r="A316" s="56" t="s">
        <v>158</v>
      </c>
      <c r="B316" s="56" t="s">
        <v>1365</v>
      </c>
      <c r="C316" s="56" t="s">
        <v>209</v>
      </c>
      <c r="D316" s="41">
        <f t="shared" si="5"/>
        <v>0</v>
      </c>
      <c r="E316" s="42">
        <v>0</v>
      </c>
      <c r="F316" s="42">
        <v>0</v>
      </c>
      <c r="G316" s="42">
        <v>0</v>
      </c>
      <c r="H316" s="42">
        <v>0</v>
      </c>
      <c r="I316" s="42">
        <v>0</v>
      </c>
      <c r="J316" s="42"/>
      <c r="K316" s="42"/>
      <c r="L316" s="42"/>
      <c r="M316" s="42"/>
      <c r="N316" s="42"/>
      <c r="O316" s="42"/>
    </row>
    <row r="317" spans="1:15">
      <c r="A317" s="56" t="s">
        <v>437</v>
      </c>
      <c r="B317" s="56" t="s">
        <v>1365</v>
      </c>
      <c r="C317" s="56" t="s">
        <v>209</v>
      </c>
      <c r="D317" s="41">
        <f t="shared" si="5"/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0</v>
      </c>
      <c r="J317" s="42"/>
      <c r="K317" s="42"/>
      <c r="L317" s="42"/>
      <c r="M317" s="42"/>
      <c r="N317" s="42"/>
      <c r="O317" s="42"/>
    </row>
    <row r="318" spans="1:15">
      <c r="A318" s="56" t="s">
        <v>104</v>
      </c>
      <c r="B318" s="56" t="s">
        <v>1365</v>
      </c>
      <c r="C318" s="56" t="s">
        <v>209</v>
      </c>
      <c r="D318" s="41">
        <f t="shared" si="5"/>
        <v>0</v>
      </c>
      <c r="E318" s="42">
        <v>0</v>
      </c>
      <c r="F318" s="42">
        <v>0</v>
      </c>
      <c r="G318" s="42">
        <v>0</v>
      </c>
      <c r="H318" s="42">
        <v>0</v>
      </c>
      <c r="I318" s="42">
        <v>0</v>
      </c>
      <c r="J318" s="42"/>
      <c r="K318" s="42"/>
      <c r="L318" s="42"/>
      <c r="M318" s="42"/>
      <c r="N318" s="42"/>
      <c r="O318" s="42"/>
    </row>
    <row r="319" spans="1:15">
      <c r="A319" s="56" t="s">
        <v>207</v>
      </c>
      <c r="B319" s="56" t="s">
        <v>1377</v>
      </c>
      <c r="C319" s="56" t="s">
        <v>209</v>
      </c>
      <c r="D319" s="41">
        <f t="shared" si="5"/>
        <v>0</v>
      </c>
      <c r="E319" s="42">
        <v>0</v>
      </c>
      <c r="F319" s="42">
        <v>0</v>
      </c>
      <c r="G319" s="42">
        <v>0</v>
      </c>
      <c r="H319" s="42">
        <v>0</v>
      </c>
      <c r="I319" s="93">
        <v>0</v>
      </c>
      <c r="J319" s="42"/>
      <c r="K319" s="42"/>
      <c r="L319" s="42"/>
      <c r="M319" s="42"/>
      <c r="N319" s="42"/>
      <c r="O319" s="42"/>
    </row>
    <row r="320" spans="1:15">
      <c r="A320" s="56" t="s">
        <v>208</v>
      </c>
      <c r="B320" s="56" t="s">
        <v>1365</v>
      </c>
      <c r="C320" s="56" t="s">
        <v>209</v>
      </c>
      <c r="D320" s="41">
        <f t="shared" si="5"/>
        <v>0</v>
      </c>
      <c r="E320" s="42">
        <v>0</v>
      </c>
      <c r="F320" s="42">
        <v>0</v>
      </c>
      <c r="G320" s="42">
        <v>0</v>
      </c>
      <c r="H320" s="42">
        <v>0</v>
      </c>
      <c r="I320" s="42">
        <v>0</v>
      </c>
      <c r="J320" s="42"/>
      <c r="K320" s="42"/>
      <c r="L320" s="42"/>
      <c r="M320" s="42"/>
      <c r="N320" s="42"/>
      <c r="O320" s="42"/>
    </row>
    <row r="321" spans="1:15">
      <c r="A321" s="56" t="s">
        <v>105</v>
      </c>
      <c r="B321" s="56" t="s">
        <v>1365</v>
      </c>
      <c r="C321" s="56" t="s">
        <v>209</v>
      </c>
      <c r="D321" s="41">
        <f t="shared" si="5"/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/>
      <c r="K321" s="42"/>
      <c r="L321" s="42"/>
      <c r="M321" s="42"/>
      <c r="N321" s="42"/>
      <c r="O321" s="42"/>
    </row>
    <row r="322" spans="1:15">
      <c r="A322" s="56" t="s">
        <v>106</v>
      </c>
      <c r="B322" s="56" t="s">
        <v>1365</v>
      </c>
      <c r="C322" s="56" t="s">
        <v>209</v>
      </c>
      <c r="D322" s="41">
        <f t="shared" si="5"/>
        <v>0</v>
      </c>
      <c r="E322" s="42">
        <v>0</v>
      </c>
      <c r="F322" s="42">
        <v>0</v>
      </c>
      <c r="G322" s="42">
        <v>0</v>
      </c>
      <c r="H322" s="42">
        <v>0</v>
      </c>
      <c r="I322" s="42">
        <v>0</v>
      </c>
      <c r="J322" s="42"/>
      <c r="K322" s="42"/>
      <c r="L322" s="42"/>
      <c r="M322" s="42"/>
      <c r="N322" s="42"/>
      <c r="O322" s="42"/>
    </row>
    <row r="323" spans="1:15">
      <c r="A323" s="56" t="s">
        <v>73</v>
      </c>
      <c r="B323" s="56" t="s">
        <v>1365</v>
      </c>
      <c r="C323" s="56" t="s">
        <v>209</v>
      </c>
      <c r="D323" s="41">
        <f t="shared" si="5"/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0</v>
      </c>
      <c r="J323" s="42"/>
      <c r="K323" s="42"/>
      <c r="L323" s="42"/>
      <c r="M323" s="42"/>
      <c r="N323" s="42"/>
      <c r="O323" s="42"/>
    </row>
    <row r="324" spans="1:15">
      <c r="A324" s="56" t="s">
        <v>107</v>
      </c>
      <c r="B324" s="56" t="s">
        <v>1377</v>
      </c>
      <c r="C324" s="56" t="s">
        <v>209</v>
      </c>
      <c r="D324" s="41">
        <f t="shared" si="5"/>
        <v>1</v>
      </c>
      <c r="E324" s="42">
        <v>0</v>
      </c>
      <c r="F324" s="93">
        <v>0</v>
      </c>
      <c r="G324" s="42">
        <v>0</v>
      </c>
      <c r="H324" s="42">
        <v>1</v>
      </c>
      <c r="I324" s="42">
        <v>0</v>
      </c>
      <c r="J324" s="42"/>
      <c r="K324" s="42"/>
      <c r="L324" s="42"/>
      <c r="M324" s="42"/>
      <c r="N324" s="42"/>
      <c r="O324" s="42"/>
    </row>
    <row r="325" spans="1:15">
      <c r="A325" s="56" t="s">
        <v>159</v>
      </c>
      <c r="B325" s="56" t="s">
        <v>1365</v>
      </c>
      <c r="C325" s="56" t="s">
        <v>209</v>
      </c>
      <c r="D325" s="41">
        <f t="shared" si="5"/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/>
      <c r="K325" s="42"/>
      <c r="L325" s="42"/>
      <c r="M325" s="42"/>
      <c r="N325" s="42"/>
      <c r="O325" s="42"/>
    </row>
    <row r="326" spans="1:15">
      <c r="A326" s="56" t="s">
        <v>439</v>
      </c>
      <c r="B326" s="56" t="s">
        <v>1365</v>
      </c>
      <c r="C326" s="56" t="s">
        <v>209</v>
      </c>
      <c r="D326" s="41">
        <f t="shared" ref="D326:D389" si="7">SUM(E326:O326)</f>
        <v>1</v>
      </c>
      <c r="E326" s="42">
        <v>0</v>
      </c>
      <c r="F326" s="42">
        <v>0</v>
      </c>
      <c r="G326" s="42">
        <v>0</v>
      </c>
      <c r="H326" s="42">
        <v>0</v>
      </c>
      <c r="I326" s="42">
        <v>1</v>
      </c>
      <c r="J326" s="42"/>
      <c r="K326" s="42"/>
      <c r="L326" s="42"/>
      <c r="M326" s="42"/>
      <c r="N326" s="42"/>
      <c r="O326" s="42"/>
    </row>
    <row r="327" spans="1:15">
      <c r="A327" s="56" t="s">
        <v>1225</v>
      </c>
      <c r="B327" s="56" t="s">
        <v>1365</v>
      </c>
      <c r="C327" s="56" t="s">
        <v>209</v>
      </c>
      <c r="D327" s="41">
        <f t="shared" si="7"/>
        <v>0</v>
      </c>
      <c r="E327" s="42">
        <v>0</v>
      </c>
      <c r="F327" s="42">
        <v>0</v>
      </c>
      <c r="G327" s="42">
        <v>0</v>
      </c>
      <c r="H327" s="42">
        <v>0</v>
      </c>
      <c r="I327" s="42">
        <v>0</v>
      </c>
      <c r="J327" s="42"/>
      <c r="K327" s="42"/>
      <c r="L327" s="42"/>
      <c r="M327" s="42"/>
      <c r="N327" s="42"/>
      <c r="O327" s="42"/>
    </row>
    <row r="328" spans="1:15">
      <c r="A328" s="56" t="s">
        <v>74</v>
      </c>
      <c r="B328" s="56" t="s">
        <v>1365</v>
      </c>
      <c r="C328" s="56" t="s">
        <v>209</v>
      </c>
      <c r="D328" s="41">
        <f t="shared" si="7"/>
        <v>0</v>
      </c>
      <c r="E328" s="42">
        <v>0</v>
      </c>
      <c r="F328" s="42">
        <v>0</v>
      </c>
      <c r="G328" s="42">
        <v>0</v>
      </c>
      <c r="H328" s="42">
        <v>0</v>
      </c>
      <c r="I328" s="42">
        <v>0</v>
      </c>
      <c r="J328" s="42"/>
      <c r="K328" s="42"/>
      <c r="L328" s="42"/>
      <c r="M328" s="42"/>
      <c r="N328" s="42"/>
      <c r="O328" s="42"/>
    </row>
    <row r="329" spans="1:15">
      <c r="A329" s="56" t="s">
        <v>75</v>
      </c>
      <c r="B329" s="56" t="s">
        <v>1365</v>
      </c>
      <c r="C329" s="56" t="s">
        <v>209</v>
      </c>
      <c r="D329" s="41">
        <f t="shared" si="7"/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/>
      <c r="K329" s="42"/>
      <c r="L329" s="42"/>
      <c r="M329" s="42"/>
      <c r="N329" s="42"/>
      <c r="O329" s="42"/>
    </row>
    <row r="330" spans="1:15">
      <c r="A330" s="56" t="s">
        <v>76</v>
      </c>
      <c r="B330" s="56" t="s">
        <v>1365</v>
      </c>
      <c r="C330" s="56" t="s">
        <v>209</v>
      </c>
      <c r="D330" s="41">
        <f t="shared" si="7"/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/>
      <c r="K330" s="42"/>
      <c r="L330" s="42"/>
      <c r="M330" s="42"/>
      <c r="N330" s="42"/>
      <c r="O330" s="42"/>
    </row>
    <row r="331" spans="1:15">
      <c r="A331" s="56" t="s">
        <v>438</v>
      </c>
      <c r="B331" s="56" t="s">
        <v>1377</v>
      </c>
      <c r="C331" s="56" t="s">
        <v>209</v>
      </c>
      <c r="D331" s="41">
        <f t="shared" si="7"/>
        <v>6</v>
      </c>
      <c r="E331" s="42">
        <v>0</v>
      </c>
      <c r="F331" s="42">
        <v>3</v>
      </c>
      <c r="G331" s="42">
        <v>0</v>
      </c>
      <c r="H331" s="42">
        <v>0</v>
      </c>
      <c r="I331" s="42">
        <v>3</v>
      </c>
      <c r="J331" s="42"/>
      <c r="K331" s="42"/>
      <c r="L331" s="42"/>
      <c r="M331" s="42"/>
      <c r="N331" s="42"/>
      <c r="O331" s="42"/>
    </row>
    <row r="332" spans="1:15">
      <c r="A332" s="56" t="s">
        <v>108</v>
      </c>
      <c r="B332" s="56" t="s">
        <v>1365</v>
      </c>
      <c r="C332" s="56" t="s">
        <v>209</v>
      </c>
      <c r="D332" s="41">
        <f t="shared" si="7"/>
        <v>0</v>
      </c>
      <c r="E332" s="42">
        <v>0</v>
      </c>
      <c r="F332" s="42">
        <v>0</v>
      </c>
      <c r="G332" s="42">
        <v>0</v>
      </c>
      <c r="H332" s="42">
        <v>0</v>
      </c>
      <c r="I332" s="42">
        <v>0</v>
      </c>
      <c r="J332" s="42"/>
      <c r="K332" s="42"/>
      <c r="L332" s="42"/>
      <c r="M332" s="42"/>
      <c r="N332" s="42"/>
      <c r="O332" s="42"/>
    </row>
    <row r="333" spans="1:15">
      <c r="A333" s="56" t="s">
        <v>109</v>
      </c>
      <c r="B333" s="56" t="s">
        <v>1365</v>
      </c>
      <c r="C333" s="56" t="s">
        <v>209</v>
      </c>
      <c r="D333" s="41">
        <f t="shared" si="7"/>
        <v>2</v>
      </c>
      <c r="E333" s="93">
        <v>0</v>
      </c>
      <c r="F333" s="42">
        <v>0</v>
      </c>
      <c r="G333" s="42">
        <v>1</v>
      </c>
      <c r="H333" s="42">
        <v>0</v>
      </c>
      <c r="I333" s="42">
        <v>1</v>
      </c>
      <c r="J333" s="42"/>
      <c r="K333" s="42"/>
      <c r="L333" s="42"/>
      <c r="M333" s="42"/>
      <c r="N333" s="42"/>
      <c r="O333" s="42"/>
    </row>
    <row r="334" spans="1:15">
      <c r="A334" s="56" t="s">
        <v>110</v>
      </c>
      <c r="B334" s="56" t="s">
        <v>1377</v>
      </c>
      <c r="C334" s="56" t="s">
        <v>209</v>
      </c>
      <c r="D334" s="41">
        <f t="shared" si="7"/>
        <v>2</v>
      </c>
      <c r="E334" s="42">
        <v>0</v>
      </c>
      <c r="F334" s="42">
        <v>0</v>
      </c>
      <c r="G334" s="42">
        <v>0</v>
      </c>
      <c r="H334" s="42">
        <v>2</v>
      </c>
      <c r="I334" s="42">
        <v>0</v>
      </c>
      <c r="J334" s="42"/>
      <c r="K334" s="42"/>
      <c r="L334" s="42"/>
      <c r="M334" s="42"/>
      <c r="N334" s="42"/>
      <c r="O334" s="42"/>
    </row>
    <row r="335" spans="1:15">
      <c r="A335" s="56" t="s">
        <v>111</v>
      </c>
      <c r="B335" s="56"/>
      <c r="C335" s="56" t="s">
        <v>209</v>
      </c>
      <c r="D335" s="41">
        <f t="shared" si="7"/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/>
      <c r="K335" s="42"/>
      <c r="L335" s="42"/>
      <c r="M335" s="42"/>
      <c r="N335" s="42"/>
      <c r="O335" s="42"/>
    </row>
    <row r="336" spans="1:15">
      <c r="A336" s="56" t="s">
        <v>1271</v>
      </c>
      <c r="B336" s="56" t="s">
        <v>1377</v>
      </c>
      <c r="C336" s="56" t="s">
        <v>723</v>
      </c>
      <c r="D336" s="41">
        <f t="shared" si="7"/>
        <v>2</v>
      </c>
      <c r="E336" s="42">
        <v>1</v>
      </c>
      <c r="F336" s="42">
        <v>1</v>
      </c>
      <c r="G336" s="42">
        <v>0</v>
      </c>
      <c r="H336" s="42">
        <v>0</v>
      </c>
      <c r="I336" s="42">
        <v>0</v>
      </c>
      <c r="J336" s="42"/>
      <c r="K336" s="42"/>
      <c r="L336" s="42"/>
      <c r="M336" s="42"/>
      <c r="N336" s="42"/>
      <c r="O336" s="42"/>
    </row>
    <row r="337" spans="1:15">
      <c r="A337" s="56" t="s">
        <v>731</v>
      </c>
      <c r="B337" s="56"/>
      <c r="C337" s="56" t="s">
        <v>723</v>
      </c>
      <c r="D337" s="41">
        <f t="shared" si="7"/>
        <v>0</v>
      </c>
      <c r="E337" s="42">
        <v>0</v>
      </c>
      <c r="F337" s="42">
        <v>0</v>
      </c>
      <c r="G337" s="42">
        <v>0</v>
      </c>
      <c r="H337" s="42">
        <v>0</v>
      </c>
      <c r="I337" s="42">
        <v>0</v>
      </c>
      <c r="J337" s="42"/>
      <c r="K337" s="42"/>
      <c r="L337" s="42"/>
      <c r="M337" s="42"/>
      <c r="N337" s="42"/>
      <c r="O337" s="42"/>
    </row>
    <row r="338" spans="1:15">
      <c r="A338" s="56" t="s">
        <v>732</v>
      </c>
      <c r="B338" s="56" t="s">
        <v>1360</v>
      </c>
      <c r="C338" s="56" t="s">
        <v>723</v>
      </c>
      <c r="D338" s="41">
        <f t="shared" si="7"/>
        <v>1</v>
      </c>
      <c r="E338" s="42">
        <v>1</v>
      </c>
      <c r="F338" s="42">
        <v>0</v>
      </c>
      <c r="G338" s="42">
        <v>0</v>
      </c>
      <c r="H338" s="42">
        <v>0</v>
      </c>
      <c r="I338" s="42">
        <v>0</v>
      </c>
      <c r="J338" s="42"/>
      <c r="K338" s="42"/>
      <c r="L338" s="42"/>
      <c r="M338" s="42"/>
      <c r="N338" s="42"/>
      <c r="O338" s="42"/>
    </row>
    <row r="339" spans="1:15">
      <c r="A339" s="56" t="s">
        <v>729</v>
      </c>
      <c r="B339" s="56" t="s">
        <v>1360</v>
      </c>
      <c r="C339" s="56" t="s">
        <v>723</v>
      </c>
      <c r="D339" s="41">
        <f t="shared" si="7"/>
        <v>1</v>
      </c>
      <c r="E339" s="42">
        <v>0</v>
      </c>
      <c r="F339" s="42">
        <v>0</v>
      </c>
      <c r="G339" s="42">
        <v>1</v>
      </c>
      <c r="H339" s="42">
        <v>0</v>
      </c>
      <c r="I339" s="42">
        <v>0</v>
      </c>
      <c r="J339" s="42"/>
      <c r="K339" s="42"/>
      <c r="L339" s="42"/>
      <c r="M339" s="42"/>
      <c r="N339" s="42"/>
      <c r="O339" s="42"/>
    </row>
    <row r="340" spans="1:15">
      <c r="A340" s="56" t="s">
        <v>1276</v>
      </c>
      <c r="B340" s="56"/>
      <c r="C340" s="56" t="s">
        <v>723</v>
      </c>
      <c r="D340" s="41">
        <f t="shared" si="7"/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/>
      <c r="K340" s="42"/>
      <c r="L340" s="42"/>
      <c r="M340" s="42"/>
      <c r="N340" s="42"/>
      <c r="O340" s="42"/>
    </row>
    <row r="341" spans="1:15">
      <c r="A341" s="56" t="s">
        <v>1272</v>
      </c>
      <c r="B341" s="56"/>
      <c r="C341" s="56" t="s">
        <v>723</v>
      </c>
      <c r="D341" s="41">
        <f t="shared" si="7"/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/>
      <c r="K341" s="42"/>
      <c r="L341" s="42"/>
      <c r="M341" s="42"/>
      <c r="N341" s="42"/>
      <c r="O341" s="42"/>
    </row>
    <row r="342" spans="1:15">
      <c r="A342" s="56" t="s">
        <v>1275</v>
      </c>
      <c r="B342" s="56"/>
      <c r="C342" s="56" t="s">
        <v>723</v>
      </c>
      <c r="D342" s="41">
        <f t="shared" si="7"/>
        <v>0</v>
      </c>
      <c r="E342" s="42">
        <v>0</v>
      </c>
      <c r="F342" s="42">
        <v>0</v>
      </c>
      <c r="G342" s="42">
        <v>0</v>
      </c>
      <c r="H342" s="42">
        <v>0</v>
      </c>
      <c r="I342" s="42">
        <v>0</v>
      </c>
      <c r="J342" s="42"/>
      <c r="K342" s="42"/>
      <c r="L342" s="42"/>
      <c r="M342" s="42"/>
      <c r="N342" s="42"/>
      <c r="O342" s="42"/>
    </row>
    <row r="343" spans="1:15">
      <c r="A343" s="56" t="s">
        <v>229</v>
      </c>
      <c r="B343" s="56" t="s">
        <v>1418</v>
      </c>
      <c r="C343" s="56" t="s">
        <v>723</v>
      </c>
      <c r="D343" s="41">
        <f t="shared" si="7"/>
        <v>0</v>
      </c>
      <c r="E343" s="42">
        <v>0</v>
      </c>
      <c r="F343" s="42">
        <v>0</v>
      </c>
      <c r="G343" s="42">
        <v>0</v>
      </c>
      <c r="H343" s="42">
        <v>0</v>
      </c>
      <c r="I343" s="42">
        <v>0</v>
      </c>
      <c r="J343" s="42"/>
      <c r="K343" s="42"/>
      <c r="L343" s="42"/>
      <c r="M343" s="42"/>
      <c r="N343" s="42"/>
      <c r="O343" s="42"/>
    </row>
    <row r="344" spans="1:15">
      <c r="A344" s="56" t="s">
        <v>230</v>
      </c>
      <c r="B344" s="56" t="s">
        <v>1360</v>
      </c>
      <c r="C344" s="56" t="s">
        <v>723</v>
      </c>
      <c r="D344" s="41">
        <f t="shared" si="7"/>
        <v>1</v>
      </c>
      <c r="E344" s="42">
        <v>1</v>
      </c>
      <c r="F344" s="42">
        <v>0</v>
      </c>
      <c r="G344" s="42">
        <v>0</v>
      </c>
      <c r="H344" s="42">
        <v>0</v>
      </c>
      <c r="I344" s="42">
        <v>0</v>
      </c>
      <c r="J344" s="42"/>
      <c r="K344" s="42"/>
      <c r="L344" s="42"/>
      <c r="M344" s="42"/>
      <c r="N344" s="42"/>
      <c r="O344" s="42"/>
    </row>
    <row r="345" spans="1:15">
      <c r="A345" s="56" t="s">
        <v>727</v>
      </c>
      <c r="B345" s="56" t="s">
        <v>1377</v>
      </c>
      <c r="C345" s="56" t="s">
        <v>723</v>
      </c>
      <c r="D345" s="41">
        <f t="shared" si="7"/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/>
      <c r="K345" s="42"/>
      <c r="L345" s="42"/>
      <c r="M345" s="42"/>
      <c r="N345" s="42"/>
      <c r="O345" s="42"/>
    </row>
    <row r="346" spans="1:15">
      <c r="A346" s="56" t="s">
        <v>145</v>
      </c>
      <c r="B346" s="56" t="s">
        <v>1377</v>
      </c>
      <c r="C346" s="56" t="s">
        <v>723</v>
      </c>
      <c r="D346" s="41">
        <f t="shared" si="7"/>
        <v>0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/>
      <c r="K346" s="42"/>
      <c r="L346" s="42"/>
      <c r="M346" s="42"/>
      <c r="N346" s="42"/>
      <c r="O346" s="42"/>
    </row>
    <row r="347" spans="1:15">
      <c r="A347" s="56" t="s">
        <v>730</v>
      </c>
      <c r="B347" s="56" t="s">
        <v>1360</v>
      </c>
      <c r="C347" s="56" t="s">
        <v>723</v>
      </c>
      <c r="D347" s="41">
        <f t="shared" si="7"/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/>
      <c r="K347" s="42"/>
      <c r="L347" s="42"/>
      <c r="M347" s="42"/>
      <c r="N347" s="42"/>
      <c r="O347" s="42"/>
    </row>
    <row r="348" spans="1:15">
      <c r="A348" s="56" t="s">
        <v>724</v>
      </c>
      <c r="B348" s="56" t="s">
        <v>1360</v>
      </c>
      <c r="C348" s="56" t="s">
        <v>723</v>
      </c>
      <c r="D348" s="41">
        <f t="shared" si="7"/>
        <v>0</v>
      </c>
      <c r="E348" s="42">
        <v>0</v>
      </c>
      <c r="F348" s="42">
        <v>0</v>
      </c>
      <c r="G348" s="42">
        <v>0</v>
      </c>
      <c r="H348" s="42">
        <v>0</v>
      </c>
      <c r="I348" s="42">
        <v>0</v>
      </c>
      <c r="J348" s="42"/>
      <c r="K348" s="42"/>
      <c r="L348" s="42"/>
      <c r="M348" s="42"/>
      <c r="N348" s="42"/>
      <c r="O348" s="42"/>
    </row>
    <row r="349" spans="1:15">
      <c r="A349" s="56" t="s">
        <v>734</v>
      </c>
      <c r="B349" s="56" t="s">
        <v>1377</v>
      </c>
      <c r="C349" s="56" t="s">
        <v>723</v>
      </c>
      <c r="D349" s="41">
        <f t="shared" si="7"/>
        <v>0</v>
      </c>
      <c r="E349" s="42">
        <v>0</v>
      </c>
      <c r="F349" s="42">
        <v>0</v>
      </c>
      <c r="G349" s="42">
        <v>0</v>
      </c>
      <c r="H349" s="42">
        <v>0</v>
      </c>
      <c r="I349" s="42">
        <v>0</v>
      </c>
      <c r="J349" s="42"/>
      <c r="K349" s="42"/>
      <c r="L349" s="42"/>
      <c r="M349" s="42"/>
      <c r="N349" s="42"/>
      <c r="O349" s="42"/>
    </row>
    <row r="350" spans="1:15">
      <c r="A350" s="56" t="s">
        <v>231</v>
      </c>
      <c r="B350" s="56" t="s">
        <v>1452</v>
      </c>
      <c r="C350" s="56" t="s">
        <v>723</v>
      </c>
      <c r="D350" s="41">
        <f t="shared" si="7"/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/>
      <c r="K350" s="42"/>
      <c r="L350" s="42"/>
      <c r="M350" s="42"/>
      <c r="N350" s="42"/>
      <c r="O350" s="42"/>
    </row>
    <row r="351" spans="1:15">
      <c r="A351" s="56" t="s">
        <v>53</v>
      </c>
      <c r="B351" s="56" t="s">
        <v>1360</v>
      </c>
      <c r="C351" s="56" t="s">
        <v>723</v>
      </c>
      <c r="D351" s="41">
        <f t="shared" si="7"/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/>
      <c r="K351" s="42"/>
      <c r="L351" s="42"/>
      <c r="M351" s="42"/>
      <c r="N351" s="42"/>
      <c r="O351" s="42"/>
    </row>
    <row r="352" spans="1:15">
      <c r="A352" s="56" t="s">
        <v>1273</v>
      </c>
      <c r="B352" s="56" t="s">
        <v>1377</v>
      </c>
      <c r="C352" s="56" t="s">
        <v>723</v>
      </c>
      <c r="D352" s="41">
        <f t="shared" si="7"/>
        <v>0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/>
      <c r="K352" s="42"/>
      <c r="L352" s="42"/>
      <c r="M352" s="42"/>
      <c r="N352" s="42"/>
      <c r="O352" s="42"/>
    </row>
    <row r="353" spans="1:15">
      <c r="A353" s="56" t="s">
        <v>1274</v>
      </c>
      <c r="B353" s="56" t="s">
        <v>1360</v>
      </c>
      <c r="C353" s="56" t="s">
        <v>723</v>
      </c>
      <c r="D353" s="41">
        <f t="shared" si="7"/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/>
      <c r="K353" s="42"/>
      <c r="L353" s="42"/>
      <c r="M353" s="42"/>
      <c r="N353" s="42"/>
      <c r="O353" s="42"/>
    </row>
    <row r="354" spans="1:15">
      <c r="A354" s="56" t="s">
        <v>725</v>
      </c>
      <c r="B354" s="56" t="s">
        <v>1377</v>
      </c>
      <c r="C354" s="56" t="s">
        <v>723</v>
      </c>
      <c r="D354" s="41">
        <f t="shared" si="7"/>
        <v>0</v>
      </c>
      <c r="E354" s="42">
        <v>0</v>
      </c>
      <c r="F354" s="42">
        <v>0</v>
      </c>
      <c r="G354" s="42">
        <v>0</v>
      </c>
      <c r="H354" s="42">
        <v>0</v>
      </c>
      <c r="I354" s="42">
        <v>0</v>
      </c>
      <c r="J354" s="42"/>
      <c r="K354" s="42"/>
      <c r="L354" s="42"/>
      <c r="M354" s="42"/>
      <c r="N354" s="42"/>
      <c r="O354" s="42"/>
    </row>
    <row r="355" spans="1:15">
      <c r="A355" s="56" t="s">
        <v>1277</v>
      </c>
      <c r="B355" s="56" t="s">
        <v>1360</v>
      </c>
      <c r="C355" s="56" t="s">
        <v>723</v>
      </c>
      <c r="D355" s="41">
        <f t="shared" si="7"/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/>
      <c r="K355" s="42"/>
      <c r="L355" s="42"/>
      <c r="M355" s="42"/>
      <c r="N355" s="42"/>
      <c r="O355" s="42"/>
    </row>
    <row r="356" spans="1:15">
      <c r="A356" s="56" t="s">
        <v>54</v>
      </c>
      <c r="B356" s="56" t="s">
        <v>1360</v>
      </c>
      <c r="C356" s="56" t="s">
        <v>723</v>
      </c>
      <c r="D356" s="41">
        <f t="shared" si="7"/>
        <v>1</v>
      </c>
      <c r="E356" s="42">
        <v>1</v>
      </c>
      <c r="F356" s="42">
        <v>0</v>
      </c>
      <c r="G356" s="42">
        <v>0</v>
      </c>
      <c r="H356" s="42">
        <v>0</v>
      </c>
      <c r="I356" s="42">
        <v>0</v>
      </c>
      <c r="J356" s="42"/>
      <c r="K356" s="42"/>
      <c r="L356" s="42"/>
      <c r="M356" s="42"/>
      <c r="N356" s="42"/>
      <c r="O356" s="42"/>
    </row>
    <row r="357" spans="1:15">
      <c r="A357" s="56" t="s">
        <v>726</v>
      </c>
      <c r="B357" s="56" t="s">
        <v>1360</v>
      </c>
      <c r="C357" s="56" t="s">
        <v>723</v>
      </c>
      <c r="D357" s="41">
        <f t="shared" si="7"/>
        <v>1</v>
      </c>
      <c r="E357" s="42">
        <v>0</v>
      </c>
      <c r="F357" s="42">
        <v>0</v>
      </c>
      <c r="G357" s="42">
        <v>0</v>
      </c>
      <c r="H357" s="42">
        <v>0</v>
      </c>
      <c r="I357" s="42">
        <v>1</v>
      </c>
      <c r="J357" s="42"/>
      <c r="K357" s="42"/>
      <c r="L357" s="42"/>
      <c r="M357" s="42"/>
      <c r="N357" s="42"/>
      <c r="O357" s="42"/>
    </row>
    <row r="358" spans="1:15">
      <c r="A358" s="56" t="s">
        <v>735</v>
      </c>
      <c r="B358" s="56"/>
      <c r="C358" s="56" t="s">
        <v>723</v>
      </c>
      <c r="D358" s="41">
        <f t="shared" si="7"/>
        <v>0</v>
      </c>
      <c r="E358" s="42">
        <v>0</v>
      </c>
      <c r="F358" s="42">
        <v>0</v>
      </c>
      <c r="G358" s="42">
        <v>0</v>
      </c>
      <c r="H358" s="42">
        <v>0</v>
      </c>
      <c r="I358" s="42">
        <v>0</v>
      </c>
      <c r="J358" s="42"/>
      <c r="K358" s="42"/>
      <c r="L358" s="42"/>
      <c r="M358" s="42"/>
      <c r="N358" s="42"/>
      <c r="O358" s="42"/>
    </row>
    <row r="359" spans="1:15">
      <c r="A359" s="56" t="s">
        <v>728</v>
      </c>
      <c r="B359" s="56" t="s">
        <v>1482</v>
      </c>
      <c r="C359" s="56" t="s">
        <v>723</v>
      </c>
      <c r="D359" s="41">
        <f t="shared" si="7"/>
        <v>0</v>
      </c>
      <c r="E359" s="42">
        <v>0</v>
      </c>
      <c r="F359" s="42">
        <v>0</v>
      </c>
      <c r="G359" s="42">
        <v>0</v>
      </c>
      <c r="H359" s="42">
        <v>0</v>
      </c>
      <c r="I359" s="42">
        <v>0</v>
      </c>
      <c r="J359" s="42"/>
      <c r="K359" s="42"/>
      <c r="L359" s="42"/>
      <c r="M359" s="42"/>
      <c r="N359" s="42"/>
      <c r="O359" s="42"/>
    </row>
    <row r="360" spans="1:15">
      <c r="A360" s="56" t="s">
        <v>232</v>
      </c>
      <c r="B360" s="56"/>
      <c r="C360" s="56" t="s">
        <v>723</v>
      </c>
      <c r="D360" s="41">
        <f t="shared" si="7"/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/>
      <c r="K360" s="42"/>
      <c r="L360" s="42"/>
      <c r="M360" s="42"/>
      <c r="N360" s="42"/>
      <c r="O360" s="42"/>
    </row>
    <row r="361" spans="1:15">
      <c r="A361" s="56" t="s">
        <v>233</v>
      </c>
      <c r="B361" s="56" t="s">
        <v>1360</v>
      </c>
      <c r="C361" s="56" t="s">
        <v>723</v>
      </c>
      <c r="D361" s="41">
        <f t="shared" si="7"/>
        <v>0</v>
      </c>
      <c r="E361" s="42">
        <v>0</v>
      </c>
      <c r="F361" s="42">
        <v>0</v>
      </c>
      <c r="G361" s="42">
        <v>0</v>
      </c>
      <c r="H361" s="42">
        <v>0</v>
      </c>
      <c r="I361" s="42">
        <v>0</v>
      </c>
      <c r="J361" s="42"/>
      <c r="K361" s="42"/>
      <c r="L361" s="42"/>
      <c r="M361" s="42"/>
      <c r="N361" s="42"/>
      <c r="O361" s="42"/>
    </row>
    <row r="362" spans="1:15">
      <c r="A362" s="56" t="s">
        <v>234</v>
      </c>
      <c r="B362" s="56" t="s">
        <v>1360</v>
      </c>
      <c r="C362" s="56" t="s">
        <v>723</v>
      </c>
      <c r="D362" s="41">
        <f t="shared" si="7"/>
        <v>0</v>
      </c>
      <c r="E362" s="42">
        <v>0</v>
      </c>
      <c r="F362" s="42">
        <v>0</v>
      </c>
      <c r="G362" s="42">
        <v>0</v>
      </c>
      <c r="H362" s="42">
        <v>0</v>
      </c>
      <c r="I362" s="42">
        <v>0</v>
      </c>
      <c r="J362" s="42"/>
      <c r="K362" s="42"/>
      <c r="L362" s="42"/>
      <c r="M362" s="42"/>
      <c r="N362" s="42"/>
      <c r="O362" s="42"/>
    </row>
    <row r="363" spans="1:15">
      <c r="A363" s="56" t="s">
        <v>733</v>
      </c>
      <c r="B363" s="56" t="s">
        <v>1360</v>
      </c>
      <c r="C363" s="56" t="s">
        <v>723</v>
      </c>
      <c r="D363" s="41">
        <f t="shared" si="7"/>
        <v>0</v>
      </c>
      <c r="E363" s="42">
        <v>0</v>
      </c>
      <c r="F363" s="42">
        <v>0</v>
      </c>
      <c r="G363" s="42">
        <v>0</v>
      </c>
      <c r="H363" s="42">
        <v>0</v>
      </c>
      <c r="I363" s="42">
        <v>0</v>
      </c>
      <c r="J363" s="42"/>
      <c r="K363" s="42"/>
      <c r="L363" s="42"/>
      <c r="M363" s="42"/>
      <c r="N363" s="42"/>
      <c r="O363" s="42"/>
    </row>
    <row r="364" spans="1:15">
      <c r="A364" s="56" t="s">
        <v>1138</v>
      </c>
      <c r="B364" s="56" t="s">
        <v>1363</v>
      </c>
      <c r="C364" s="56" t="s">
        <v>386</v>
      </c>
      <c r="D364" s="41">
        <f t="shared" si="7"/>
        <v>1</v>
      </c>
      <c r="E364" s="42">
        <v>0</v>
      </c>
      <c r="F364" s="42">
        <v>0</v>
      </c>
      <c r="G364" s="42">
        <v>0</v>
      </c>
      <c r="H364" s="42">
        <v>0</v>
      </c>
      <c r="I364" s="93">
        <v>1</v>
      </c>
      <c r="J364" s="42"/>
      <c r="K364" s="42"/>
      <c r="L364" s="42"/>
      <c r="M364" s="42"/>
      <c r="N364" s="42"/>
      <c r="O364" s="42"/>
    </row>
    <row r="365" spans="1:15">
      <c r="A365" s="56" t="s">
        <v>781</v>
      </c>
      <c r="B365" s="56" t="s">
        <v>1400</v>
      </c>
      <c r="C365" s="56" t="s">
        <v>386</v>
      </c>
      <c r="D365" s="41">
        <f t="shared" si="7"/>
        <v>4</v>
      </c>
      <c r="E365" s="42">
        <v>0</v>
      </c>
      <c r="F365" s="42">
        <v>1</v>
      </c>
      <c r="G365" s="42">
        <v>0</v>
      </c>
      <c r="H365" s="42">
        <v>2</v>
      </c>
      <c r="I365" s="42">
        <v>1</v>
      </c>
      <c r="J365" s="42"/>
      <c r="K365" s="42"/>
      <c r="L365" s="42"/>
      <c r="M365" s="42"/>
      <c r="N365" s="42"/>
      <c r="O365" s="42"/>
    </row>
    <row r="366" spans="1:15">
      <c r="A366" s="56" t="s">
        <v>777</v>
      </c>
      <c r="B366" s="56" t="s">
        <v>1418</v>
      </c>
      <c r="C366" s="56" t="s">
        <v>386</v>
      </c>
      <c r="D366" s="41">
        <f t="shared" si="7"/>
        <v>0</v>
      </c>
      <c r="E366" s="42">
        <v>0</v>
      </c>
      <c r="F366" s="42">
        <v>0</v>
      </c>
      <c r="G366" s="42">
        <v>0</v>
      </c>
      <c r="H366" s="42">
        <v>0</v>
      </c>
      <c r="I366" s="42">
        <v>0</v>
      </c>
      <c r="J366" s="42"/>
      <c r="K366" s="42"/>
      <c r="L366" s="42"/>
      <c r="M366" s="42"/>
      <c r="N366" s="42"/>
      <c r="O366" s="42"/>
    </row>
    <row r="367" spans="1:15">
      <c r="A367" s="56" t="s">
        <v>772</v>
      </c>
      <c r="B367" s="56" t="s">
        <v>1418</v>
      </c>
      <c r="C367" s="56" t="s">
        <v>386</v>
      </c>
      <c r="D367" s="41">
        <f t="shared" si="7"/>
        <v>0</v>
      </c>
      <c r="E367" s="42">
        <v>0</v>
      </c>
      <c r="F367" s="42">
        <v>0</v>
      </c>
      <c r="G367" s="42">
        <v>0</v>
      </c>
      <c r="H367" s="42">
        <v>0</v>
      </c>
      <c r="I367" s="42">
        <v>0</v>
      </c>
      <c r="J367" s="42"/>
      <c r="K367" s="42"/>
      <c r="L367" s="42"/>
      <c r="M367" s="42"/>
      <c r="N367" s="42"/>
      <c r="O367" s="42"/>
    </row>
    <row r="368" spans="1:15">
      <c r="A368" s="56" t="s">
        <v>1140</v>
      </c>
      <c r="B368" s="56" t="s">
        <v>1363</v>
      </c>
      <c r="C368" s="56" t="s">
        <v>386</v>
      </c>
      <c r="D368" s="41">
        <f t="shared" si="7"/>
        <v>0</v>
      </c>
      <c r="E368" s="42">
        <v>0</v>
      </c>
      <c r="F368" s="42">
        <v>0</v>
      </c>
      <c r="G368" s="42">
        <v>0</v>
      </c>
      <c r="H368" s="42">
        <v>0</v>
      </c>
      <c r="I368" s="42">
        <v>0</v>
      </c>
      <c r="J368" s="42"/>
      <c r="K368" s="42"/>
      <c r="L368" s="42"/>
      <c r="M368" s="42"/>
      <c r="N368" s="42"/>
      <c r="O368" s="42"/>
    </row>
    <row r="369" spans="1:15">
      <c r="A369" s="56" t="s">
        <v>1143</v>
      </c>
      <c r="B369" s="56"/>
      <c r="C369" s="56" t="s">
        <v>386</v>
      </c>
      <c r="D369" s="41">
        <f t="shared" si="7"/>
        <v>0</v>
      </c>
      <c r="E369" s="42">
        <v>0</v>
      </c>
      <c r="F369" s="42">
        <v>0</v>
      </c>
      <c r="G369" s="42">
        <v>0</v>
      </c>
      <c r="H369" s="42">
        <v>0</v>
      </c>
      <c r="I369" s="42">
        <v>0</v>
      </c>
      <c r="J369" s="42"/>
      <c r="K369" s="42"/>
      <c r="L369" s="42"/>
      <c r="M369" s="42"/>
      <c r="N369" s="42"/>
      <c r="O369" s="42"/>
    </row>
    <row r="370" spans="1:15">
      <c r="A370" s="56" t="s">
        <v>782</v>
      </c>
      <c r="B370" s="56" t="s">
        <v>1363</v>
      </c>
      <c r="C370" s="56" t="s">
        <v>386</v>
      </c>
      <c r="D370" s="41">
        <f t="shared" si="7"/>
        <v>1</v>
      </c>
      <c r="E370" s="42">
        <v>0</v>
      </c>
      <c r="F370" s="42">
        <v>0</v>
      </c>
      <c r="G370" s="42">
        <v>1</v>
      </c>
      <c r="H370" s="93">
        <v>0</v>
      </c>
      <c r="I370" s="42">
        <v>0</v>
      </c>
      <c r="J370" s="42"/>
      <c r="K370" s="42"/>
      <c r="L370" s="42"/>
      <c r="M370" s="42"/>
      <c r="N370" s="42"/>
      <c r="O370" s="42"/>
    </row>
    <row r="371" spans="1:15">
      <c r="A371" s="56" t="s">
        <v>1144</v>
      </c>
      <c r="B371" s="56"/>
      <c r="C371" s="56" t="s">
        <v>386</v>
      </c>
      <c r="D371" s="41">
        <f t="shared" si="7"/>
        <v>0</v>
      </c>
      <c r="E371" s="42">
        <v>0</v>
      </c>
      <c r="F371" s="42">
        <v>0</v>
      </c>
      <c r="G371" s="42">
        <v>0</v>
      </c>
      <c r="H371" s="42">
        <v>0</v>
      </c>
      <c r="I371" s="42">
        <v>0</v>
      </c>
      <c r="J371" s="42"/>
      <c r="K371" s="42"/>
      <c r="L371" s="42"/>
      <c r="M371" s="42"/>
      <c r="N371" s="42"/>
      <c r="O371" s="42"/>
    </row>
    <row r="372" spans="1:15">
      <c r="A372" s="56" t="s">
        <v>768</v>
      </c>
      <c r="B372" s="56" t="s">
        <v>1363</v>
      </c>
      <c r="C372" s="56" t="s">
        <v>386</v>
      </c>
      <c r="D372" s="41">
        <f t="shared" si="7"/>
        <v>0</v>
      </c>
      <c r="E372" s="42">
        <v>0</v>
      </c>
      <c r="F372" s="93">
        <v>0</v>
      </c>
      <c r="G372" s="42">
        <v>0</v>
      </c>
      <c r="H372" s="93">
        <v>0</v>
      </c>
      <c r="I372" s="42">
        <v>0</v>
      </c>
      <c r="J372" s="42"/>
      <c r="K372" s="42"/>
      <c r="L372" s="42"/>
      <c r="M372" s="42"/>
      <c r="N372" s="42"/>
      <c r="O372" s="42"/>
    </row>
    <row r="373" spans="1:15">
      <c r="A373" s="56" t="s">
        <v>1142</v>
      </c>
      <c r="B373" s="56"/>
      <c r="C373" s="56" t="s">
        <v>386</v>
      </c>
      <c r="D373" s="41">
        <f t="shared" si="7"/>
        <v>0</v>
      </c>
      <c r="E373" s="42">
        <v>0</v>
      </c>
      <c r="F373" s="42">
        <v>0</v>
      </c>
      <c r="G373" s="42">
        <v>0</v>
      </c>
      <c r="H373" s="42">
        <v>0</v>
      </c>
      <c r="I373" s="42">
        <v>0</v>
      </c>
      <c r="J373" s="42"/>
      <c r="K373" s="42"/>
      <c r="L373" s="42"/>
      <c r="M373" s="42"/>
      <c r="N373" s="42"/>
      <c r="O373" s="42"/>
    </row>
    <row r="374" spans="1:15">
      <c r="A374" s="56" t="s">
        <v>773</v>
      </c>
      <c r="B374" s="56" t="s">
        <v>1400</v>
      </c>
      <c r="C374" s="56" t="s">
        <v>386</v>
      </c>
      <c r="D374" s="41">
        <f t="shared" si="7"/>
        <v>0</v>
      </c>
      <c r="E374" s="42">
        <v>0</v>
      </c>
      <c r="F374" s="42">
        <v>0</v>
      </c>
      <c r="G374" s="42">
        <v>0</v>
      </c>
      <c r="H374" s="42">
        <v>0</v>
      </c>
      <c r="I374" s="42">
        <v>0</v>
      </c>
      <c r="J374" s="42"/>
      <c r="K374" s="42"/>
      <c r="L374" s="42"/>
      <c r="M374" s="42"/>
      <c r="N374" s="42"/>
      <c r="O374" s="42"/>
    </row>
    <row r="375" spans="1:15">
      <c r="A375" s="56" t="s">
        <v>774</v>
      </c>
      <c r="B375" s="56" t="s">
        <v>1363</v>
      </c>
      <c r="C375" s="56" t="s">
        <v>386</v>
      </c>
      <c r="D375" s="41">
        <f t="shared" si="7"/>
        <v>0</v>
      </c>
      <c r="E375" s="42">
        <v>0</v>
      </c>
      <c r="F375" s="42">
        <v>0</v>
      </c>
      <c r="G375" s="42">
        <v>0</v>
      </c>
      <c r="H375" s="42">
        <v>0</v>
      </c>
      <c r="I375" s="42">
        <v>0</v>
      </c>
      <c r="J375" s="42"/>
      <c r="K375" s="42"/>
      <c r="L375" s="42"/>
      <c r="M375" s="42"/>
      <c r="N375" s="42"/>
      <c r="O375" s="42"/>
    </row>
    <row r="376" spans="1:15">
      <c r="A376" s="56" t="s">
        <v>776</v>
      </c>
      <c r="B376" s="56" t="s">
        <v>1363</v>
      </c>
      <c r="C376" s="56" t="s">
        <v>386</v>
      </c>
      <c r="D376" s="41">
        <f t="shared" si="7"/>
        <v>0</v>
      </c>
      <c r="E376" s="42">
        <v>0</v>
      </c>
      <c r="F376" s="42">
        <v>0</v>
      </c>
      <c r="G376" s="42">
        <v>0</v>
      </c>
      <c r="H376" s="42">
        <v>0</v>
      </c>
      <c r="I376" s="42">
        <v>0</v>
      </c>
      <c r="J376" s="42"/>
      <c r="K376" s="42"/>
      <c r="L376" s="42"/>
      <c r="M376" s="42"/>
      <c r="N376" s="42"/>
      <c r="O376" s="42"/>
    </row>
    <row r="377" spans="1:15">
      <c r="A377" s="56" t="s">
        <v>784</v>
      </c>
      <c r="B377" s="56" t="s">
        <v>1363</v>
      </c>
      <c r="C377" s="56" t="s">
        <v>386</v>
      </c>
      <c r="D377" s="41">
        <f t="shared" si="7"/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/>
      <c r="K377" s="42"/>
      <c r="L377" s="42"/>
      <c r="M377" s="42"/>
      <c r="N377" s="24"/>
      <c r="O377" s="42"/>
    </row>
    <row r="378" spans="1:15">
      <c r="A378" s="56" t="s">
        <v>771</v>
      </c>
      <c r="B378" s="56"/>
      <c r="C378" s="56" t="s">
        <v>386</v>
      </c>
      <c r="D378" s="41">
        <f t="shared" si="7"/>
        <v>0</v>
      </c>
      <c r="E378" s="42">
        <v>0</v>
      </c>
      <c r="F378" s="42">
        <v>0</v>
      </c>
      <c r="G378" s="42">
        <v>0</v>
      </c>
      <c r="H378" s="42">
        <v>0</v>
      </c>
      <c r="I378" s="42">
        <v>0</v>
      </c>
      <c r="J378" s="42"/>
      <c r="K378" s="42"/>
      <c r="L378" s="42"/>
      <c r="M378" s="42"/>
      <c r="N378" s="42"/>
      <c r="O378" s="42"/>
    </row>
    <row r="379" spans="1:15">
      <c r="A379" s="56" t="s">
        <v>767</v>
      </c>
      <c r="B379" s="56"/>
      <c r="C379" s="56" t="s">
        <v>386</v>
      </c>
      <c r="D379" s="41">
        <f t="shared" si="7"/>
        <v>0</v>
      </c>
      <c r="E379" s="42">
        <v>0</v>
      </c>
      <c r="F379" s="42">
        <v>0</v>
      </c>
      <c r="G379" s="42">
        <v>0</v>
      </c>
      <c r="H379" s="42">
        <v>0</v>
      </c>
      <c r="I379" s="42">
        <v>0</v>
      </c>
      <c r="J379" s="42"/>
      <c r="K379" s="42"/>
      <c r="L379" s="42"/>
      <c r="M379" s="42"/>
      <c r="N379" s="42"/>
      <c r="O379" s="42"/>
    </row>
    <row r="380" spans="1:15">
      <c r="A380" s="56" t="s">
        <v>1141</v>
      </c>
      <c r="B380" s="56" t="s">
        <v>1363</v>
      </c>
      <c r="C380" s="56" t="s">
        <v>386</v>
      </c>
      <c r="D380" s="41">
        <f t="shared" si="7"/>
        <v>0</v>
      </c>
      <c r="E380" s="42">
        <v>0</v>
      </c>
      <c r="F380" s="42">
        <v>0</v>
      </c>
      <c r="G380" s="42">
        <v>0</v>
      </c>
      <c r="H380" s="42">
        <v>0</v>
      </c>
      <c r="I380" s="42">
        <v>0</v>
      </c>
      <c r="J380" s="42"/>
      <c r="K380" s="42"/>
      <c r="L380" s="42"/>
      <c r="M380" s="42"/>
      <c r="N380" s="42"/>
      <c r="O380" s="42"/>
    </row>
    <row r="381" spans="1:15">
      <c r="A381" s="56" t="s">
        <v>785</v>
      </c>
      <c r="B381" s="56" t="s">
        <v>1400</v>
      </c>
      <c r="C381" s="56" t="s">
        <v>386</v>
      </c>
      <c r="D381" s="41">
        <f t="shared" si="7"/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/>
      <c r="K381" s="42"/>
      <c r="L381" s="42"/>
      <c r="M381" s="42"/>
      <c r="N381" s="42"/>
      <c r="O381" s="42"/>
    </row>
    <row r="382" spans="1:15">
      <c r="A382" s="56" t="s">
        <v>778</v>
      </c>
      <c r="B382" s="56" t="s">
        <v>1363</v>
      </c>
      <c r="C382" s="56" t="s">
        <v>386</v>
      </c>
      <c r="D382" s="41">
        <f t="shared" si="7"/>
        <v>0</v>
      </c>
      <c r="E382" s="42">
        <v>0</v>
      </c>
      <c r="F382" s="42">
        <v>0</v>
      </c>
      <c r="G382" s="42">
        <v>0</v>
      </c>
      <c r="H382" s="42">
        <v>0</v>
      </c>
      <c r="I382" s="42">
        <v>0</v>
      </c>
      <c r="J382" s="42"/>
      <c r="K382" s="42"/>
      <c r="L382" s="42"/>
      <c r="M382" s="42"/>
      <c r="N382" s="42"/>
      <c r="O382" s="42"/>
    </row>
    <row r="383" spans="1:15">
      <c r="A383" s="56" t="s">
        <v>1139</v>
      </c>
      <c r="B383" s="56" t="s">
        <v>1363</v>
      </c>
      <c r="C383" s="56" t="s">
        <v>386</v>
      </c>
      <c r="D383" s="41">
        <f t="shared" si="7"/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/>
      <c r="K383" s="42"/>
      <c r="L383" s="42"/>
      <c r="M383" s="42"/>
      <c r="N383" s="42"/>
      <c r="O383" s="42"/>
    </row>
    <row r="384" spans="1:15">
      <c r="A384" s="56" t="s">
        <v>779</v>
      </c>
      <c r="B384" s="56" t="s">
        <v>1363</v>
      </c>
      <c r="C384" s="56" t="s">
        <v>386</v>
      </c>
      <c r="D384" s="41">
        <f t="shared" si="7"/>
        <v>0</v>
      </c>
      <c r="E384" s="42">
        <v>0</v>
      </c>
      <c r="F384" s="42">
        <v>0</v>
      </c>
      <c r="G384" s="42">
        <v>0</v>
      </c>
      <c r="H384" s="42">
        <v>0</v>
      </c>
      <c r="I384" s="42">
        <v>0</v>
      </c>
      <c r="J384" s="42"/>
      <c r="K384" s="42"/>
      <c r="L384" s="42"/>
      <c r="M384" s="42"/>
      <c r="N384" s="42"/>
      <c r="O384" s="42"/>
    </row>
    <row r="385" spans="1:15">
      <c r="A385" s="56" t="s">
        <v>780</v>
      </c>
      <c r="B385" s="56" t="s">
        <v>1363</v>
      </c>
      <c r="C385" s="56" t="s">
        <v>386</v>
      </c>
      <c r="D385" s="41">
        <f t="shared" si="7"/>
        <v>0</v>
      </c>
      <c r="E385" s="42">
        <v>0</v>
      </c>
      <c r="F385" s="42">
        <v>0</v>
      </c>
      <c r="G385" s="42">
        <v>0</v>
      </c>
      <c r="H385" s="42">
        <v>0</v>
      </c>
      <c r="I385" s="42">
        <v>0</v>
      </c>
      <c r="J385" s="42"/>
      <c r="K385" s="42"/>
      <c r="L385" s="42"/>
      <c r="M385" s="42"/>
      <c r="N385" s="42"/>
      <c r="O385" s="42"/>
    </row>
    <row r="386" spans="1:15">
      <c r="A386" s="56" t="s">
        <v>775</v>
      </c>
      <c r="B386" s="56" t="s">
        <v>1363</v>
      </c>
      <c r="C386" s="56" t="s">
        <v>386</v>
      </c>
      <c r="D386" s="41">
        <f t="shared" si="7"/>
        <v>0</v>
      </c>
      <c r="E386" s="42">
        <v>0</v>
      </c>
      <c r="F386" s="42">
        <v>0</v>
      </c>
      <c r="G386" s="42">
        <v>0</v>
      </c>
      <c r="H386" s="42">
        <v>0</v>
      </c>
      <c r="I386" s="42">
        <v>0</v>
      </c>
      <c r="J386" s="42"/>
      <c r="K386" s="42"/>
      <c r="L386" s="42"/>
      <c r="M386" s="42"/>
      <c r="N386" s="42"/>
      <c r="O386" s="42"/>
    </row>
    <row r="387" spans="1:15">
      <c r="A387" s="56" t="s">
        <v>770</v>
      </c>
      <c r="B387" s="56" t="s">
        <v>1363</v>
      </c>
      <c r="C387" s="56" t="s">
        <v>386</v>
      </c>
      <c r="D387" s="41">
        <f t="shared" si="7"/>
        <v>0</v>
      </c>
      <c r="E387" s="42">
        <v>0</v>
      </c>
      <c r="F387" s="42">
        <v>0</v>
      </c>
      <c r="G387" s="42">
        <v>0</v>
      </c>
      <c r="H387" s="42">
        <v>0</v>
      </c>
      <c r="I387" s="42">
        <v>0</v>
      </c>
      <c r="J387" s="42"/>
      <c r="K387" s="42"/>
      <c r="L387" s="42"/>
      <c r="M387" s="42"/>
      <c r="N387" s="42"/>
      <c r="O387" s="42"/>
    </row>
    <row r="388" spans="1:15">
      <c r="A388" s="56" t="s">
        <v>769</v>
      </c>
      <c r="B388" s="56"/>
      <c r="C388" s="56" t="s">
        <v>386</v>
      </c>
      <c r="D388" s="41">
        <f t="shared" si="7"/>
        <v>0</v>
      </c>
      <c r="E388" s="42">
        <v>0</v>
      </c>
      <c r="F388" s="42">
        <v>0</v>
      </c>
      <c r="G388" s="42">
        <v>0</v>
      </c>
      <c r="H388" s="42">
        <v>0</v>
      </c>
      <c r="I388" s="42">
        <v>0</v>
      </c>
      <c r="J388" s="42"/>
      <c r="K388" s="42"/>
      <c r="L388" s="42"/>
      <c r="M388" s="42"/>
      <c r="N388" s="42"/>
      <c r="O388" s="42"/>
    </row>
    <row r="389" spans="1:15">
      <c r="A389" s="56" t="s">
        <v>783</v>
      </c>
      <c r="B389" s="56" t="s">
        <v>1363</v>
      </c>
      <c r="C389" s="56" t="s">
        <v>386</v>
      </c>
      <c r="D389" s="41">
        <f t="shared" si="7"/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/>
      <c r="K389" s="42"/>
      <c r="L389" s="42"/>
      <c r="M389" s="42"/>
      <c r="N389" s="42"/>
      <c r="O389" s="42"/>
    </row>
    <row r="390" spans="1:15">
      <c r="A390" s="56" t="s">
        <v>1278</v>
      </c>
      <c r="B390" s="56" t="s">
        <v>1360</v>
      </c>
      <c r="C390" s="56" t="s">
        <v>530</v>
      </c>
      <c r="D390" s="41">
        <f t="shared" ref="D390:D453" si="8">SUM(E390:O390)</f>
        <v>0</v>
      </c>
      <c r="E390" s="93">
        <v>0</v>
      </c>
      <c r="F390" s="42">
        <v>0</v>
      </c>
      <c r="G390" s="42">
        <v>0</v>
      </c>
      <c r="H390" s="42">
        <v>0</v>
      </c>
      <c r="I390" s="42">
        <v>0</v>
      </c>
      <c r="J390" s="42"/>
      <c r="K390" s="42"/>
      <c r="L390" s="42"/>
      <c r="M390" s="42"/>
      <c r="N390" s="42"/>
      <c r="O390" s="42"/>
    </row>
    <row r="391" spans="1:15">
      <c r="A391" s="56" t="s">
        <v>123</v>
      </c>
      <c r="B391" s="56" t="s">
        <v>1360</v>
      </c>
      <c r="C391" s="56" t="s">
        <v>530</v>
      </c>
      <c r="D391" s="41">
        <f t="shared" si="8"/>
        <v>0</v>
      </c>
      <c r="E391" s="42">
        <v>0</v>
      </c>
      <c r="F391" s="42">
        <v>0</v>
      </c>
      <c r="G391" s="42">
        <v>0</v>
      </c>
      <c r="H391" s="42">
        <v>0</v>
      </c>
      <c r="I391" s="42">
        <v>0</v>
      </c>
      <c r="J391" s="42"/>
      <c r="K391" s="42"/>
      <c r="L391" s="42"/>
      <c r="M391" s="42"/>
      <c r="N391" s="42"/>
      <c r="O391" s="42"/>
    </row>
    <row r="392" spans="1:15">
      <c r="A392" s="56" t="s">
        <v>100</v>
      </c>
      <c r="B392" s="56" t="s">
        <v>1360</v>
      </c>
      <c r="C392" s="56" t="s">
        <v>530</v>
      </c>
      <c r="D392" s="41">
        <f t="shared" si="8"/>
        <v>0</v>
      </c>
      <c r="E392" s="42">
        <v>0</v>
      </c>
      <c r="F392" s="42">
        <v>0</v>
      </c>
      <c r="G392" s="42">
        <v>0</v>
      </c>
      <c r="H392" s="42">
        <v>0</v>
      </c>
      <c r="I392" s="42">
        <v>0</v>
      </c>
      <c r="J392" s="42"/>
      <c r="K392" s="42"/>
      <c r="L392" s="42"/>
      <c r="M392" s="42"/>
      <c r="N392" s="42"/>
      <c r="O392" s="42"/>
    </row>
    <row r="393" spans="1:15">
      <c r="A393" s="56" t="s">
        <v>124</v>
      </c>
      <c r="B393" s="56" t="s">
        <v>1360</v>
      </c>
      <c r="C393" s="56" t="s">
        <v>530</v>
      </c>
      <c r="D393" s="41">
        <f t="shared" si="8"/>
        <v>0</v>
      </c>
      <c r="E393" s="42">
        <v>0</v>
      </c>
      <c r="F393" s="42">
        <v>0</v>
      </c>
      <c r="G393" s="42">
        <v>0</v>
      </c>
      <c r="H393" s="42">
        <v>0</v>
      </c>
      <c r="I393" s="42">
        <v>0</v>
      </c>
      <c r="J393" s="42"/>
      <c r="K393" s="42"/>
      <c r="L393" s="42"/>
      <c r="M393" s="42"/>
      <c r="N393" s="42"/>
      <c r="O393" s="42"/>
    </row>
    <row r="394" spans="1:15">
      <c r="A394" s="56" t="s">
        <v>77</v>
      </c>
      <c r="B394" s="56"/>
      <c r="C394" s="56" t="s">
        <v>530</v>
      </c>
      <c r="D394" s="41">
        <f t="shared" si="8"/>
        <v>0</v>
      </c>
      <c r="E394" s="42">
        <v>0</v>
      </c>
      <c r="F394" s="42">
        <v>0</v>
      </c>
      <c r="G394" s="42">
        <v>0</v>
      </c>
      <c r="H394" s="42">
        <v>0</v>
      </c>
      <c r="I394" s="42">
        <v>0</v>
      </c>
      <c r="J394" s="42"/>
      <c r="K394" s="42"/>
      <c r="L394" s="42"/>
      <c r="M394" s="42"/>
      <c r="N394" s="42"/>
      <c r="O394" s="42"/>
    </row>
    <row r="395" spans="1:15">
      <c r="A395" s="56" t="s">
        <v>235</v>
      </c>
      <c r="B395" s="56" t="s">
        <v>1360</v>
      </c>
      <c r="C395" s="56" t="s">
        <v>530</v>
      </c>
      <c r="D395" s="41">
        <f t="shared" si="8"/>
        <v>1</v>
      </c>
      <c r="E395" s="42">
        <v>0</v>
      </c>
      <c r="F395" s="42">
        <v>0</v>
      </c>
      <c r="G395" s="42">
        <v>0</v>
      </c>
      <c r="H395" s="42">
        <v>0</v>
      </c>
      <c r="I395" s="42">
        <v>1</v>
      </c>
      <c r="J395" s="42"/>
      <c r="K395" s="42"/>
      <c r="L395" s="42"/>
      <c r="M395" s="42"/>
      <c r="N395" s="42"/>
      <c r="O395" s="42"/>
    </row>
    <row r="396" spans="1:15">
      <c r="A396" s="56" t="s">
        <v>44</v>
      </c>
      <c r="B396" s="56" t="s">
        <v>1377</v>
      </c>
      <c r="C396" s="56" t="s">
        <v>530</v>
      </c>
      <c r="D396" s="41">
        <f t="shared" si="8"/>
        <v>1</v>
      </c>
      <c r="E396" s="42">
        <v>0</v>
      </c>
      <c r="F396" s="42">
        <v>0</v>
      </c>
      <c r="G396" s="42">
        <v>0</v>
      </c>
      <c r="H396" s="42">
        <v>0</v>
      </c>
      <c r="I396" s="42">
        <v>1</v>
      </c>
      <c r="J396" s="42"/>
      <c r="K396" s="42"/>
      <c r="L396" s="42"/>
      <c r="M396" s="42"/>
      <c r="N396" s="42"/>
      <c r="O396" s="42"/>
    </row>
    <row r="397" spans="1:15">
      <c r="A397" s="56" t="s">
        <v>45</v>
      </c>
      <c r="B397" s="56" t="s">
        <v>1360</v>
      </c>
      <c r="C397" s="56" t="s">
        <v>530</v>
      </c>
      <c r="D397" s="41">
        <f t="shared" si="8"/>
        <v>0</v>
      </c>
      <c r="E397" s="42">
        <v>0</v>
      </c>
      <c r="F397" s="42">
        <v>0</v>
      </c>
      <c r="G397" s="93">
        <v>0</v>
      </c>
      <c r="H397" s="42">
        <v>0</v>
      </c>
      <c r="I397" s="42">
        <v>0</v>
      </c>
      <c r="J397" s="42"/>
      <c r="K397" s="42"/>
      <c r="L397" s="42"/>
      <c r="M397" s="42"/>
      <c r="N397" s="42"/>
      <c r="O397" s="42"/>
    </row>
    <row r="398" spans="1:15">
      <c r="A398" s="56" t="s">
        <v>236</v>
      </c>
      <c r="B398" s="56"/>
      <c r="C398" s="56" t="s">
        <v>530</v>
      </c>
      <c r="D398" s="41">
        <f t="shared" si="8"/>
        <v>0</v>
      </c>
      <c r="E398" s="42">
        <v>0</v>
      </c>
      <c r="F398" s="42">
        <v>0</v>
      </c>
      <c r="G398" s="42">
        <v>0</v>
      </c>
      <c r="H398" s="42">
        <v>0</v>
      </c>
      <c r="I398" s="42">
        <v>0</v>
      </c>
      <c r="J398" s="42"/>
      <c r="K398" s="42"/>
      <c r="L398" s="42"/>
      <c r="M398" s="42"/>
      <c r="N398" s="42"/>
      <c r="O398" s="42"/>
    </row>
    <row r="399" spans="1:15">
      <c r="A399" s="56" t="s">
        <v>125</v>
      </c>
      <c r="B399" s="56" t="s">
        <v>1360</v>
      </c>
      <c r="C399" s="56" t="s">
        <v>530</v>
      </c>
      <c r="D399" s="41">
        <f t="shared" si="8"/>
        <v>0</v>
      </c>
      <c r="E399" s="42">
        <v>0</v>
      </c>
      <c r="F399" s="42">
        <v>0</v>
      </c>
      <c r="G399" s="42">
        <v>0</v>
      </c>
      <c r="H399" s="42">
        <v>0</v>
      </c>
      <c r="I399" s="42">
        <v>0</v>
      </c>
      <c r="J399" s="42"/>
      <c r="K399" s="42"/>
      <c r="L399" s="42"/>
      <c r="M399" s="42"/>
      <c r="N399" s="42"/>
      <c r="O399" s="42"/>
    </row>
    <row r="400" spans="1:15">
      <c r="A400" s="56" t="s">
        <v>126</v>
      </c>
      <c r="B400" s="56" t="s">
        <v>1377</v>
      </c>
      <c r="C400" s="56" t="s">
        <v>530</v>
      </c>
      <c r="D400" s="41">
        <f t="shared" si="8"/>
        <v>0</v>
      </c>
      <c r="E400" s="42">
        <v>0</v>
      </c>
      <c r="F400" s="42">
        <v>0</v>
      </c>
      <c r="G400" s="42">
        <v>0</v>
      </c>
      <c r="H400" s="42">
        <v>0</v>
      </c>
      <c r="I400" s="42">
        <v>0</v>
      </c>
      <c r="J400" s="42"/>
      <c r="K400" s="42"/>
      <c r="L400" s="42"/>
      <c r="M400" s="42"/>
      <c r="N400" s="42"/>
      <c r="O400" s="42"/>
    </row>
    <row r="401" spans="1:15">
      <c r="A401" s="56" t="s">
        <v>237</v>
      </c>
      <c r="B401" s="56"/>
      <c r="C401" s="56" t="s">
        <v>530</v>
      </c>
      <c r="D401" s="41">
        <f t="shared" si="8"/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/>
      <c r="K401" s="42"/>
      <c r="L401" s="42"/>
      <c r="M401" s="42"/>
      <c r="N401" s="42"/>
      <c r="O401" s="42"/>
    </row>
    <row r="402" spans="1:15">
      <c r="A402" s="56" t="s">
        <v>1280</v>
      </c>
      <c r="B402" s="56" t="s">
        <v>1440</v>
      </c>
      <c r="C402" s="56" t="s">
        <v>530</v>
      </c>
      <c r="D402" s="41">
        <f t="shared" si="8"/>
        <v>0</v>
      </c>
      <c r="E402" s="42">
        <v>0</v>
      </c>
      <c r="F402" s="42">
        <v>0</v>
      </c>
      <c r="G402" s="42">
        <v>0</v>
      </c>
      <c r="H402" s="42">
        <v>0</v>
      </c>
      <c r="I402" s="42">
        <v>0</v>
      </c>
      <c r="J402" s="42"/>
      <c r="K402" s="42"/>
      <c r="L402" s="42"/>
      <c r="M402" s="42"/>
      <c r="N402" s="42"/>
      <c r="O402" s="42"/>
    </row>
    <row r="403" spans="1:15">
      <c r="A403" s="56" t="s">
        <v>531</v>
      </c>
      <c r="B403" s="56" t="s">
        <v>1377</v>
      </c>
      <c r="C403" s="56" t="s">
        <v>530</v>
      </c>
      <c r="D403" s="41">
        <f t="shared" si="8"/>
        <v>0</v>
      </c>
      <c r="E403" s="42">
        <v>0</v>
      </c>
      <c r="F403" s="42">
        <v>0</v>
      </c>
      <c r="G403" s="42">
        <v>0</v>
      </c>
      <c r="H403" s="42">
        <v>0</v>
      </c>
      <c r="I403" s="42">
        <v>0</v>
      </c>
      <c r="J403" s="42"/>
      <c r="K403" s="42"/>
      <c r="L403" s="42"/>
      <c r="M403" s="42"/>
      <c r="N403" s="42"/>
      <c r="O403" s="42"/>
    </row>
    <row r="404" spans="1:15">
      <c r="A404" s="56" t="s">
        <v>532</v>
      </c>
      <c r="B404" s="56" t="s">
        <v>1360</v>
      </c>
      <c r="C404" s="56" t="s">
        <v>530</v>
      </c>
      <c r="D404" s="41">
        <f t="shared" si="8"/>
        <v>1</v>
      </c>
      <c r="E404" s="42">
        <v>1</v>
      </c>
      <c r="F404" s="42">
        <v>0</v>
      </c>
      <c r="G404" s="42">
        <v>0</v>
      </c>
      <c r="H404" s="42">
        <v>0</v>
      </c>
      <c r="I404" s="42">
        <v>0</v>
      </c>
      <c r="J404" s="42"/>
      <c r="K404" s="42"/>
      <c r="L404" s="42"/>
      <c r="M404" s="42"/>
      <c r="N404" s="42"/>
      <c r="O404" s="42"/>
    </row>
    <row r="405" spans="1:15">
      <c r="A405" s="56" t="s">
        <v>101</v>
      </c>
      <c r="B405" s="56"/>
      <c r="C405" s="56" t="s">
        <v>530</v>
      </c>
      <c r="D405" s="41">
        <f t="shared" si="8"/>
        <v>0</v>
      </c>
      <c r="E405" s="42">
        <v>0</v>
      </c>
      <c r="F405" s="42">
        <v>0</v>
      </c>
      <c r="G405" s="42">
        <v>0</v>
      </c>
      <c r="H405" s="42">
        <v>0</v>
      </c>
      <c r="I405" s="42">
        <v>0</v>
      </c>
      <c r="J405" s="42"/>
      <c r="K405" s="42"/>
      <c r="L405" s="42"/>
      <c r="M405" s="42"/>
      <c r="N405" s="42"/>
      <c r="O405" s="42"/>
    </row>
    <row r="406" spans="1:15">
      <c r="A406" s="56" t="s">
        <v>127</v>
      </c>
      <c r="B406" s="56"/>
      <c r="C406" s="56" t="s">
        <v>530</v>
      </c>
      <c r="D406" s="41">
        <f t="shared" si="8"/>
        <v>0</v>
      </c>
      <c r="E406" s="42">
        <v>0</v>
      </c>
      <c r="F406" s="42">
        <v>0</v>
      </c>
      <c r="G406" s="42">
        <v>0</v>
      </c>
      <c r="H406" s="42">
        <v>0</v>
      </c>
      <c r="I406" s="42">
        <v>0</v>
      </c>
      <c r="J406" s="42"/>
      <c r="K406" s="42"/>
      <c r="L406" s="42"/>
      <c r="M406" s="42"/>
      <c r="N406" s="42"/>
      <c r="O406" s="42"/>
    </row>
    <row r="407" spans="1:15">
      <c r="A407" s="56" t="s">
        <v>128</v>
      </c>
      <c r="B407" s="56" t="s">
        <v>1360</v>
      </c>
      <c r="C407" s="56" t="s">
        <v>530</v>
      </c>
      <c r="D407" s="41">
        <f t="shared" si="8"/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0</v>
      </c>
      <c r="J407" s="42"/>
      <c r="K407" s="42"/>
      <c r="L407" s="42"/>
      <c r="M407" s="42"/>
      <c r="N407" s="42"/>
      <c r="O407" s="42"/>
    </row>
    <row r="408" spans="1:15">
      <c r="A408" s="56" t="s">
        <v>238</v>
      </c>
      <c r="B408" s="56"/>
      <c r="C408" s="56" t="s">
        <v>530</v>
      </c>
      <c r="D408" s="41">
        <f t="shared" si="8"/>
        <v>0</v>
      </c>
      <c r="E408" s="42">
        <v>0</v>
      </c>
      <c r="F408" s="42">
        <v>0</v>
      </c>
      <c r="G408" s="42">
        <v>0</v>
      </c>
      <c r="H408" s="42">
        <v>0</v>
      </c>
      <c r="I408" s="42">
        <v>0</v>
      </c>
      <c r="J408" s="42"/>
      <c r="K408" s="42"/>
      <c r="L408" s="42"/>
      <c r="M408" s="42"/>
      <c r="N408" s="42"/>
      <c r="O408" s="42"/>
    </row>
    <row r="409" spans="1:15">
      <c r="A409" s="56" t="s">
        <v>1281</v>
      </c>
      <c r="B409" s="56"/>
      <c r="C409" s="56" t="s">
        <v>530</v>
      </c>
      <c r="D409" s="41">
        <f t="shared" si="8"/>
        <v>0</v>
      </c>
      <c r="E409" s="42">
        <v>0</v>
      </c>
      <c r="F409" s="42">
        <v>0</v>
      </c>
      <c r="G409" s="42">
        <v>0</v>
      </c>
      <c r="H409" s="42">
        <v>0</v>
      </c>
      <c r="I409" s="42">
        <v>0</v>
      </c>
      <c r="J409" s="42"/>
      <c r="K409" s="42"/>
      <c r="L409" s="42"/>
      <c r="M409" s="42"/>
      <c r="N409" s="42"/>
      <c r="O409" s="42"/>
    </row>
    <row r="410" spans="1:15">
      <c r="A410" s="56" t="s">
        <v>239</v>
      </c>
      <c r="B410" s="56"/>
      <c r="C410" s="56" t="s">
        <v>530</v>
      </c>
      <c r="D410" s="41">
        <f t="shared" si="8"/>
        <v>0</v>
      </c>
      <c r="E410" s="42">
        <v>0</v>
      </c>
      <c r="F410" s="42">
        <v>0</v>
      </c>
      <c r="G410" s="42">
        <v>0</v>
      </c>
      <c r="H410" s="42">
        <v>0</v>
      </c>
      <c r="I410" s="42">
        <v>0</v>
      </c>
      <c r="J410" s="42"/>
      <c r="K410" s="42"/>
      <c r="L410" s="42"/>
      <c r="M410" s="42"/>
      <c r="N410" s="42"/>
      <c r="O410" s="42"/>
    </row>
    <row r="411" spans="1:15">
      <c r="A411" s="56" t="s">
        <v>240</v>
      </c>
      <c r="B411" s="56"/>
      <c r="C411" s="56" t="s">
        <v>530</v>
      </c>
      <c r="D411" s="41">
        <f t="shared" si="8"/>
        <v>0</v>
      </c>
      <c r="E411" s="42">
        <v>0</v>
      </c>
      <c r="F411" s="42">
        <v>0</v>
      </c>
      <c r="G411" s="42">
        <v>0</v>
      </c>
      <c r="H411" s="42">
        <v>0</v>
      </c>
      <c r="I411" s="42">
        <v>0</v>
      </c>
      <c r="J411" s="42"/>
      <c r="K411" s="42"/>
      <c r="L411" s="42"/>
      <c r="M411" s="42"/>
      <c r="N411" s="42"/>
      <c r="O411" s="42"/>
    </row>
    <row r="412" spans="1:15">
      <c r="A412" s="56" t="s">
        <v>130</v>
      </c>
      <c r="B412" s="56" t="s">
        <v>1377</v>
      </c>
      <c r="C412" s="56" t="s">
        <v>530</v>
      </c>
      <c r="D412" s="41">
        <f t="shared" si="8"/>
        <v>0</v>
      </c>
      <c r="E412" s="42">
        <v>0</v>
      </c>
      <c r="F412" s="42">
        <v>0</v>
      </c>
      <c r="G412" s="42">
        <v>0</v>
      </c>
      <c r="H412" s="42">
        <v>0</v>
      </c>
      <c r="I412" s="42">
        <v>0</v>
      </c>
      <c r="J412" s="42"/>
      <c r="K412" s="42"/>
      <c r="L412" s="42"/>
      <c r="M412" s="42"/>
      <c r="N412" s="42"/>
      <c r="O412" s="42"/>
    </row>
    <row r="413" spans="1:15">
      <c r="A413" s="56" t="s">
        <v>129</v>
      </c>
      <c r="B413" s="56"/>
      <c r="C413" s="56" t="s">
        <v>530</v>
      </c>
      <c r="D413" s="41">
        <f t="shared" si="8"/>
        <v>0</v>
      </c>
      <c r="E413" s="42">
        <v>0</v>
      </c>
      <c r="F413" s="42">
        <v>0</v>
      </c>
      <c r="G413" s="42">
        <v>0</v>
      </c>
      <c r="H413" s="42">
        <v>0</v>
      </c>
      <c r="I413" s="42">
        <v>0</v>
      </c>
      <c r="J413" s="42"/>
      <c r="K413" s="42"/>
      <c r="L413" s="42"/>
      <c r="M413" s="42"/>
      <c r="N413" s="42"/>
      <c r="O413" s="42"/>
    </row>
    <row r="414" spans="1:15">
      <c r="A414" s="56" t="s">
        <v>102</v>
      </c>
      <c r="B414" s="56" t="s">
        <v>1440</v>
      </c>
      <c r="C414" s="56" t="s">
        <v>530</v>
      </c>
      <c r="D414" s="41">
        <f t="shared" si="8"/>
        <v>0</v>
      </c>
      <c r="E414" s="42">
        <v>0</v>
      </c>
      <c r="F414" s="42">
        <v>0</v>
      </c>
      <c r="G414" s="42">
        <v>0</v>
      </c>
      <c r="H414" s="42">
        <v>0</v>
      </c>
      <c r="I414" s="42">
        <v>0</v>
      </c>
      <c r="J414" s="42"/>
      <c r="K414" s="42"/>
      <c r="L414" s="42"/>
      <c r="M414" s="42"/>
      <c r="N414" s="42"/>
      <c r="O414" s="42"/>
    </row>
    <row r="415" spans="1:15">
      <c r="A415" s="56" t="s">
        <v>359</v>
      </c>
      <c r="B415" s="56" t="s">
        <v>1360</v>
      </c>
      <c r="C415" s="56" t="s">
        <v>530</v>
      </c>
      <c r="D415" s="41">
        <f t="shared" si="8"/>
        <v>0</v>
      </c>
      <c r="E415" s="42">
        <v>0</v>
      </c>
      <c r="F415" s="42">
        <v>0</v>
      </c>
      <c r="G415" s="42">
        <v>0</v>
      </c>
      <c r="H415" s="42">
        <v>0</v>
      </c>
      <c r="I415" s="42">
        <v>0</v>
      </c>
      <c r="J415" s="42"/>
      <c r="K415" s="42"/>
      <c r="L415" s="42"/>
      <c r="M415" s="42"/>
      <c r="N415" s="42"/>
      <c r="O415" s="42"/>
    </row>
    <row r="416" spans="1:15">
      <c r="A416" s="56" t="s">
        <v>1279</v>
      </c>
      <c r="B416" s="56" t="s">
        <v>1360</v>
      </c>
      <c r="C416" s="56" t="s">
        <v>530</v>
      </c>
      <c r="D416" s="41">
        <f t="shared" si="8"/>
        <v>0</v>
      </c>
      <c r="E416" s="42">
        <v>0</v>
      </c>
      <c r="F416" s="42">
        <v>0</v>
      </c>
      <c r="G416" s="42">
        <v>0</v>
      </c>
      <c r="H416" s="42">
        <v>0</v>
      </c>
      <c r="I416" s="42">
        <v>0</v>
      </c>
      <c r="J416" s="42"/>
      <c r="K416" s="42"/>
      <c r="L416" s="42"/>
      <c r="M416" s="42"/>
      <c r="N416" s="42"/>
      <c r="O416" s="42"/>
    </row>
    <row r="417" spans="1:15">
      <c r="A417" s="56" t="s">
        <v>241</v>
      </c>
      <c r="B417" s="56" t="s">
        <v>1377</v>
      </c>
      <c r="C417" s="56" t="s">
        <v>530</v>
      </c>
      <c r="D417" s="41">
        <f t="shared" si="8"/>
        <v>0</v>
      </c>
      <c r="E417" s="42">
        <v>0</v>
      </c>
      <c r="F417" s="42">
        <v>0</v>
      </c>
      <c r="G417" s="42">
        <v>0</v>
      </c>
      <c r="H417" s="42">
        <v>0</v>
      </c>
      <c r="I417" s="42">
        <v>0</v>
      </c>
      <c r="J417" s="42"/>
      <c r="K417" s="42"/>
      <c r="L417" s="42"/>
      <c r="M417" s="42"/>
      <c r="N417" s="42"/>
      <c r="O417" s="42"/>
    </row>
    <row r="418" spans="1:15">
      <c r="A418" s="56" t="s">
        <v>131</v>
      </c>
      <c r="B418" s="56" t="s">
        <v>1481</v>
      </c>
      <c r="C418" s="56" t="s">
        <v>530</v>
      </c>
      <c r="D418" s="41">
        <f t="shared" si="8"/>
        <v>0</v>
      </c>
      <c r="E418" s="42">
        <v>0</v>
      </c>
      <c r="F418" s="42">
        <v>0</v>
      </c>
      <c r="G418" s="42">
        <v>0</v>
      </c>
      <c r="H418" s="42">
        <v>0</v>
      </c>
      <c r="I418" s="42">
        <v>0</v>
      </c>
      <c r="J418" s="42"/>
      <c r="K418" s="42"/>
      <c r="L418" s="42"/>
      <c r="M418" s="42"/>
      <c r="N418" s="42"/>
      <c r="O418" s="42"/>
    </row>
    <row r="419" spans="1:15">
      <c r="A419" s="56" t="s">
        <v>1282</v>
      </c>
      <c r="B419" s="56" t="s">
        <v>1360</v>
      </c>
      <c r="C419" s="56" t="s">
        <v>530</v>
      </c>
      <c r="D419" s="41">
        <f t="shared" si="8"/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0</v>
      </c>
      <c r="J419" s="42"/>
      <c r="K419" s="42"/>
      <c r="L419" s="42"/>
      <c r="M419" s="42"/>
      <c r="N419" s="42"/>
      <c r="O419" s="42"/>
    </row>
    <row r="420" spans="1:15">
      <c r="A420" s="56" t="s">
        <v>46</v>
      </c>
      <c r="B420" s="56" t="s">
        <v>1377</v>
      </c>
      <c r="C420" s="56" t="s">
        <v>530</v>
      </c>
      <c r="D420" s="41">
        <f t="shared" si="8"/>
        <v>0</v>
      </c>
      <c r="E420" s="42">
        <v>0</v>
      </c>
      <c r="F420" s="42">
        <v>0</v>
      </c>
      <c r="G420" s="42">
        <v>0</v>
      </c>
      <c r="H420" s="42">
        <v>0</v>
      </c>
      <c r="I420" s="42">
        <v>0</v>
      </c>
      <c r="J420" s="42"/>
      <c r="K420" s="42"/>
      <c r="L420" s="42"/>
      <c r="M420" s="42"/>
      <c r="N420" s="42"/>
      <c r="O420" s="42"/>
    </row>
    <row r="421" spans="1:15">
      <c r="A421" s="56" t="s">
        <v>1206</v>
      </c>
      <c r="B421" s="56" t="s">
        <v>1429</v>
      </c>
      <c r="C421" s="56" t="s">
        <v>576</v>
      </c>
      <c r="D421" s="41">
        <f t="shared" si="8"/>
        <v>0</v>
      </c>
      <c r="E421" s="42">
        <v>0</v>
      </c>
      <c r="F421" s="42">
        <v>0</v>
      </c>
      <c r="G421" s="42">
        <v>0</v>
      </c>
      <c r="H421" s="42">
        <v>0</v>
      </c>
      <c r="I421" s="42">
        <v>0</v>
      </c>
      <c r="J421" s="42">
        <v>0</v>
      </c>
      <c r="K421" s="42"/>
      <c r="L421" s="42"/>
      <c r="M421" s="42"/>
      <c r="N421" s="42"/>
      <c r="O421" s="42"/>
    </row>
    <row r="422" spans="1:15">
      <c r="A422" s="56" t="s">
        <v>442</v>
      </c>
      <c r="B422" s="56" t="s">
        <v>1365</v>
      </c>
      <c r="C422" s="56" t="s">
        <v>576</v>
      </c>
      <c r="D422" s="41">
        <f t="shared" si="8"/>
        <v>0</v>
      </c>
      <c r="E422" s="42">
        <v>0</v>
      </c>
      <c r="F422" s="42">
        <v>0</v>
      </c>
      <c r="G422" s="42">
        <v>0</v>
      </c>
      <c r="H422" s="42">
        <v>0</v>
      </c>
      <c r="I422" s="42">
        <v>0</v>
      </c>
      <c r="J422" s="42">
        <v>0</v>
      </c>
      <c r="K422" s="42"/>
      <c r="L422" s="42"/>
      <c r="M422" s="42"/>
      <c r="N422" s="42"/>
      <c r="O422" s="42"/>
    </row>
    <row r="423" spans="1:15">
      <c r="A423" s="56" t="s">
        <v>441</v>
      </c>
      <c r="B423" s="56" t="s">
        <v>1365</v>
      </c>
      <c r="C423" s="56" t="s">
        <v>576</v>
      </c>
      <c r="D423" s="41">
        <f t="shared" si="8"/>
        <v>0</v>
      </c>
      <c r="E423" s="42">
        <v>0</v>
      </c>
      <c r="F423" s="42">
        <v>0</v>
      </c>
      <c r="G423" s="42">
        <v>0</v>
      </c>
      <c r="H423" s="42">
        <v>0</v>
      </c>
      <c r="I423" s="42">
        <v>0</v>
      </c>
      <c r="J423" s="42">
        <v>0</v>
      </c>
      <c r="K423" s="42"/>
      <c r="L423" s="42"/>
      <c r="M423" s="42"/>
      <c r="N423" s="42"/>
      <c r="O423" s="42"/>
    </row>
    <row r="424" spans="1:15">
      <c r="A424" s="56" t="s">
        <v>1215</v>
      </c>
      <c r="B424" s="56" t="s">
        <v>1377</v>
      </c>
      <c r="C424" s="56" t="s">
        <v>576</v>
      </c>
      <c r="D424" s="41">
        <f t="shared" si="8"/>
        <v>0</v>
      </c>
      <c r="E424" s="42">
        <v>0</v>
      </c>
      <c r="F424" s="42">
        <v>0</v>
      </c>
      <c r="G424" s="42">
        <v>0</v>
      </c>
      <c r="H424" s="93">
        <v>0</v>
      </c>
      <c r="I424" s="42">
        <v>0</v>
      </c>
      <c r="J424" s="42">
        <v>0</v>
      </c>
      <c r="K424" s="42"/>
      <c r="L424" s="42"/>
      <c r="M424" s="42"/>
      <c r="N424" s="42"/>
      <c r="O424" s="42"/>
    </row>
    <row r="425" spans="1:15">
      <c r="A425" s="56" t="s">
        <v>443</v>
      </c>
      <c r="B425" s="56" t="s">
        <v>1365</v>
      </c>
      <c r="C425" s="56" t="s">
        <v>576</v>
      </c>
      <c r="D425" s="41">
        <f t="shared" si="8"/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0</v>
      </c>
      <c r="K425" s="42"/>
      <c r="L425" s="42"/>
      <c r="M425" s="42"/>
      <c r="N425" s="42"/>
      <c r="O425" s="42"/>
    </row>
    <row r="426" spans="1:15">
      <c r="A426" s="56" t="s">
        <v>1213</v>
      </c>
      <c r="B426" s="56" t="s">
        <v>1365</v>
      </c>
      <c r="C426" s="56" t="s">
        <v>576</v>
      </c>
      <c r="D426" s="41">
        <f t="shared" si="8"/>
        <v>0</v>
      </c>
      <c r="E426" s="42">
        <v>0</v>
      </c>
      <c r="F426" s="42">
        <v>0</v>
      </c>
      <c r="G426" s="42">
        <v>0</v>
      </c>
      <c r="H426" s="42">
        <v>0</v>
      </c>
      <c r="I426" s="42">
        <v>0</v>
      </c>
      <c r="J426" s="42">
        <v>0</v>
      </c>
      <c r="K426" s="42"/>
      <c r="L426" s="42"/>
      <c r="M426" s="42"/>
      <c r="N426" s="42"/>
      <c r="O426" s="42"/>
    </row>
    <row r="427" spans="1:15">
      <c r="A427" s="56" t="s">
        <v>451</v>
      </c>
      <c r="B427" s="56" t="s">
        <v>1377</v>
      </c>
      <c r="C427" s="56" t="s">
        <v>576</v>
      </c>
      <c r="D427" s="41">
        <f t="shared" si="8"/>
        <v>0</v>
      </c>
      <c r="E427" s="42">
        <v>0</v>
      </c>
      <c r="F427" s="42">
        <v>0</v>
      </c>
      <c r="G427" s="42">
        <v>0</v>
      </c>
      <c r="H427" s="42">
        <v>0</v>
      </c>
      <c r="I427" s="42">
        <v>0</v>
      </c>
      <c r="J427" s="42">
        <v>0</v>
      </c>
      <c r="K427" s="42"/>
      <c r="L427" s="42"/>
      <c r="M427" s="42"/>
      <c r="N427" s="42"/>
      <c r="O427" s="42"/>
    </row>
    <row r="428" spans="1:15">
      <c r="A428" s="56" t="s">
        <v>454</v>
      </c>
      <c r="B428" s="56" t="s">
        <v>1365</v>
      </c>
      <c r="C428" s="56" t="s">
        <v>576</v>
      </c>
      <c r="D428" s="41">
        <f t="shared" si="8"/>
        <v>0</v>
      </c>
      <c r="E428" s="42">
        <v>0</v>
      </c>
      <c r="F428" s="42">
        <v>0</v>
      </c>
      <c r="G428" s="42">
        <v>0</v>
      </c>
      <c r="H428" s="42">
        <v>0</v>
      </c>
      <c r="I428" s="42">
        <v>0</v>
      </c>
      <c r="J428" s="42">
        <v>0</v>
      </c>
      <c r="K428" s="42"/>
      <c r="L428" s="42"/>
      <c r="M428" s="42"/>
      <c r="N428" s="42"/>
      <c r="O428" s="42"/>
    </row>
    <row r="429" spans="1:15">
      <c r="A429" s="56" t="s">
        <v>453</v>
      </c>
      <c r="B429" s="56" t="s">
        <v>1365</v>
      </c>
      <c r="C429" s="56" t="s">
        <v>576</v>
      </c>
      <c r="D429" s="41">
        <f t="shared" si="8"/>
        <v>0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/>
      <c r="L429" s="42"/>
      <c r="M429" s="42"/>
      <c r="N429" s="42"/>
      <c r="O429" s="42"/>
    </row>
    <row r="430" spans="1:15">
      <c r="A430" s="56" t="s">
        <v>447</v>
      </c>
      <c r="B430" s="56"/>
      <c r="C430" s="56" t="s">
        <v>576</v>
      </c>
      <c r="D430" s="41">
        <f t="shared" si="8"/>
        <v>0</v>
      </c>
      <c r="E430" s="42">
        <v>0</v>
      </c>
      <c r="F430" s="42">
        <v>0</v>
      </c>
      <c r="G430" s="42">
        <v>0</v>
      </c>
      <c r="H430" s="42">
        <v>0</v>
      </c>
      <c r="I430" s="42">
        <v>0</v>
      </c>
      <c r="J430" s="42">
        <v>0</v>
      </c>
      <c r="K430" s="42"/>
      <c r="L430" s="42"/>
      <c r="M430" s="42"/>
      <c r="N430" s="42"/>
      <c r="O430" s="42"/>
    </row>
    <row r="431" spans="1:15">
      <c r="A431" s="56" t="s">
        <v>455</v>
      </c>
      <c r="B431" s="56" t="s">
        <v>1365</v>
      </c>
      <c r="C431" s="56" t="s">
        <v>576</v>
      </c>
      <c r="D431" s="41">
        <f t="shared" si="8"/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/>
      <c r="L431" s="42"/>
      <c r="M431" s="42"/>
      <c r="N431" s="42"/>
      <c r="O431" s="42"/>
    </row>
    <row r="432" spans="1:15">
      <c r="A432" s="56" t="s">
        <v>1214</v>
      </c>
      <c r="B432" s="56" t="s">
        <v>1365</v>
      </c>
      <c r="C432" s="56" t="s">
        <v>576</v>
      </c>
      <c r="D432" s="41">
        <f t="shared" si="8"/>
        <v>0</v>
      </c>
      <c r="E432" s="42">
        <v>0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/>
      <c r="L432" s="42"/>
      <c r="M432" s="42"/>
      <c r="N432" s="42"/>
      <c r="O432" s="42"/>
    </row>
    <row r="433" spans="1:15">
      <c r="A433" s="56" t="s">
        <v>448</v>
      </c>
      <c r="B433" s="56"/>
      <c r="C433" s="56" t="s">
        <v>576</v>
      </c>
      <c r="D433" s="41">
        <f t="shared" si="8"/>
        <v>0</v>
      </c>
      <c r="E433" s="42">
        <v>0</v>
      </c>
      <c r="F433" s="42">
        <v>0</v>
      </c>
      <c r="G433" s="42">
        <v>0</v>
      </c>
      <c r="H433" s="42">
        <v>0</v>
      </c>
      <c r="I433" s="42">
        <v>0</v>
      </c>
      <c r="J433" s="42">
        <v>0</v>
      </c>
      <c r="K433" s="42"/>
      <c r="L433" s="42"/>
      <c r="M433" s="42"/>
      <c r="N433" s="42"/>
      <c r="O433" s="42"/>
    </row>
    <row r="434" spans="1:15">
      <c r="A434" s="56" t="s">
        <v>1209</v>
      </c>
      <c r="B434" s="56" t="s">
        <v>1429</v>
      </c>
      <c r="C434" s="56" t="s">
        <v>576</v>
      </c>
      <c r="D434" s="41">
        <f t="shared" si="8"/>
        <v>2</v>
      </c>
      <c r="E434" s="42">
        <v>0</v>
      </c>
      <c r="F434" s="42">
        <v>0</v>
      </c>
      <c r="G434" s="42">
        <v>0</v>
      </c>
      <c r="H434" s="42">
        <v>0</v>
      </c>
      <c r="I434" s="42">
        <v>1</v>
      </c>
      <c r="J434" s="42">
        <v>1</v>
      </c>
      <c r="K434" s="42"/>
      <c r="L434" s="42"/>
      <c r="M434" s="42"/>
      <c r="N434" s="42"/>
      <c r="O434" s="42"/>
    </row>
    <row r="435" spans="1:15">
      <c r="A435" s="56" t="s">
        <v>440</v>
      </c>
      <c r="B435" s="56" t="s">
        <v>1377</v>
      </c>
      <c r="C435" s="56" t="s">
        <v>576</v>
      </c>
      <c r="D435" s="41">
        <f t="shared" si="8"/>
        <v>0</v>
      </c>
      <c r="E435" s="42">
        <v>0</v>
      </c>
      <c r="F435" s="42">
        <v>0</v>
      </c>
      <c r="G435" s="42">
        <v>0</v>
      </c>
      <c r="H435" s="42">
        <v>0</v>
      </c>
      <c r="I435" s="42">
        <v>0</v>
      </c>
      <c r="J435" s="42">
        <v>0</v>
      </c>
      <c r="K435" s="42"/>
      <c r="L435" s="42"/>
      <c r="M435" s="42"/>
      <c r="N435" s="42"/>
      <c r="O435" s="42"/>
    </row>
    <row r="436" spans="1:15">
      <c r="A436" s="56" t="s">
        <v>452</v>
      </c>
      <c r="B436" s="56" t="s">
        <v>1452</v>
      </c>
      <c r="C436" s="56" t="s">
        <v>576</v>
      </c>
      <c r="D436" s="41">
        <f t="shared" si="8"/>
        <v>0</v>
      </c>
      <c r="E436" s="42">
        <v>0</v>
      </c>
      <c r="F436" s="42">
        <v>0</v>
      </c>
      <c r="G436" s="42">
        <v>0</v>
      </c>
      <c r="H436" s="42">
        <v>0</v>
      </c>
      <c r="I436" s="42">
        <v>0</v>
      </c>
      <c r="J436" s="42">
        <v>0</v>
      </c>
      <c r="K436" s="42"/>
      <c r="L436" s="42"/>
      <c r="M436" s="42"/>
      <c r="N436" s="42"/>
      <c r="O436" s="42"/>
    </row>
    <row r="437" spans="1:15">
      <c r="A437" s="56" t="s">
        <v>457</v>
      </c>
      <c r="B437" s="56" t="s">
        <v>1365</v>
      </c>
      <c r="C437" s="56" t="s">
        <v>576</v>
      </c>
      <c r="D437" s="41">
        <f t="shared" si="8"/>
        <v>1</v>
      </c>
      <c r="E437" s="42">
        <v>0</v>
      </c>
      <c r="F437" s="42">
        <v>1</v>
      </c>
      <c r="G437" s="42">
        <v>0</v>
      </c>
      <c r="H437" s="42">
        <v>0</v>
      </c>
      <c r="I437" s="93">
        <v>0</v>
      </c>
      <c r="J437" s="42">
        <v>0</v>
      </c>
      <c r="K437" s="42"/>
      <c r="L437" s="42"/>
      <c r="M437" s="42"/>
      <c r="N437" s="42"/>
      <c r="O437" s="42"/>
    </row>
    <row r="438" spans="1:15">
      <c r="A438" s="56" t="s">
        <v>456</v>
      </c>
      <c r="B438" s="56" t="s">
        <v>1501</v>
      </c>
      <c r="C438" s="56" t="s">
        <v>576</v>
      </c>
      <c r="D438" s="41">
        <f t="shared" si="8"/>
        <v>0</v>
      </c>
      <c r="E438" s="42">
        <v>0</v>
      </c>
      <c r="F438" s="42">
        <v>0</v>
      </c>
      <c r="G438" s="42">
        <v>0</v>
      </c>
      <c r="H438" s="42">
        <v>0</v>
      </c>
      <c r="I438" s="42">
        <v>0</v>
      </c>
      <c r="J438" s="42">
        <v>0</v>
      </c>
      <c r="K438" s="42"/>
      <c r="L438" s="42"/>
      <c r="M438" s="42"/>
      <c r="N438" s="42"/>
      <c r="O438" s="42"/>
    </row>
    <row r="439" spans="1:15">
      <c r="A439" s="56" t="s">
        <v>458</v>
      </c>
      <c r="B439" s="56" t="s">
        <v>1377</v>
      </c>
      <c r="C439" s="56" t="s">
        <v>576</v>
      </c>
      <c r="D439" s="41">
        <f t="shared" si="8"/>
        <v>0</v>
      </c>
      <c r="E439" s="42">
        <v>0</v>
      </c>
      <c r="F439" s="42">
        <v>0</v>
      </c>
      <c r="G439" s="42">
        <v>0</v>
      </c>
      <c r="H439" s="42">
        <v>0</v>
      </c>
      <c r="I439" s="42">
        <v>0</v>
      </c>
      <c r="J439" s="42">
        <v>0</v>
      </c>
      <c r="K439" s="42"/>
      <c r="L439" s="42"/>
      <c r="M439" s="42"/>
      <c r="N439" s="42"/>
      <c r="O439" s="42"/>
    </row>
    <row r="440" spans="1:15">
      <c r="A440" s="56" t="s">
        <v>449</v>
      </c>
      <c r="B440" s="56" t="s">
        <v>1365</v>
      </c>
      <c r="C440" s="56" t="s">
        <v>576</v>
      </c>
      <c r="D440" s="41">
        <f t="shared" si="8"/>
        <v>0</v>
      </c>
      <c r="E440" s="42">
        <v>0</v>
      </c>
      <c r="F440" s="42">
        <v>0</v>
      </c>
      <c r="G440" s="42">
        <v>0</v>
      </c>
      <c r="H440" s="42">
        <v>0</v>
      </c>
      <c r="I440" s="42">
        <v>0</v>
      </c>
      <c r="J440" s="42">
        <v>0</v>
      </c>
      <c r="K440" s="42"/>
      <c r="L440" s="42"/>
      <c r="M440" s="42"/>
      <c r="N440" s="42"/>
      <c r="O440" s="42"/>
    </row>
    <row r="441" spans="1:15">
      <c r="A441" s="56" t="s">
        <v>450</v>
      </c>
      <c r="B441" s="56" t="s">
        <v>1501</v>
      </c>
      <c r="C441" s="56" t="s">
        <v>576</v>
      </c>
      <c r="D441" s="41">
        <f t="shared" si="8"/>
        <v>0</v>
      </c>
      <c r="E441" s="42">
        <v>0</v>
      </c>
      <c r="F441" s="42">
        <v>0</v>
      </c>
      <c r="G441" s="42">
        <v>0</v>
      </c>
      <c r="H441" s="42">
        <v>0</v>
      </c>
      <c r="I441" s="42">
        <v>0</v>
      </c>
      <c r="J441" s="42">
        <v>0</v>
      </c>
      <c r="K441" s="42"/>
      <c r="L441" s="42"/>
      <c r="M441" s="42"/>
      <c r="N441" s="42"/>
      <c r="O441" s="42"/>
    </row>
    <row r="442" spans="1:15">
      <c r="A442" s="56" t="s">
        <v>444</v>
      </c>
      <c r="B442" s="56" t="s">
        <v>1452</v>
      </c>
      <c r="C442" s="56" t="s">
        <v>576</v>
      </c>
      <c r="D442" s="41">
        <f t="shared" si="8"/>
        <v>0</v>
      </c>
      <c r="E442" s="42">
        <v>0</v>
      </c>
      <c r="F442" s="42">
        <v>0</v>
      </c>
      <c r="G442" s="42">
        <v>0</v>
      </c>
      <c r="H442" s="42">
        <v>0</v>
      </c>
      <c r="I442" s="42">
        <v>0</v>
      </c>
      <c r="J442" s="42">
        <v>0</v>
      </c>
      <c r="K442" s="42"/>
      <c r="L442" s="42"/>
      <c r="M442" s="42"/>
      <c r="N442" s="42"/>
      <c r="O442" s="42"/>
    </row>
    <row r="443" spans="1:15">
      <c r="A443" s="56" t="s">
        <v>1210</v>
      </c>
      <c r="B443" s="56"/>
      <c r="C443" s="56" t="s">
        <v>576</v>
      </c>
      <c r="D443" s="41">
        <f t="shared" si="8"/>
        <v>0</v>
      </c>
      <c r="E443" s="42">
        <v>0</v>
      </c>
      <c r="F443" s="42">
        <v>0</v>
      </c>
      <c r="G443" s="42">
        <v>0</v>
      </c>
      <c r="H443" s="42">
        <v>0</v>
      </c>
      <c r="I443" s="42">
        <v>0</v>
      </c>
      <c r="J443" s="42">
        <v>0</v>
      </c>
      <c r="K443" s="42"/>
      <c r="L443" s="42"/>
      <c r="M443" s="42"/>
      <c r="N443" s="42"/>
      <c r="O443" s="42"/>
    </row>
    <row r="444" spans="1:15">
      <c r="A444" s="56" t="s">
        <v>459</v>
      </c>
      <c r="B444" s="56"/>
      <c r="C444" s="56" t="s">
        <v>576</v>
      </c>
      <c r="D444" s="41">
        <f t="shared" si="8"/>
        <v>0</v>
      </c>
      <c r="E444" s="42">
        <v>0</v>
      </c>
      <c r="F444" s="42">
        <v>0</v>
      </c>
      <c r="G444" s="42">
        <v>0</v>
      </c>
      <c r="H444" s="42">
        <v>0</v>
      </c>
      <c r="I444" s="42">
        <v>0</v>
      </c>
      <c r="J444" s="42">
        <v>0</v>
      </c>
      <c r="K444" s="42"/>
      <c r="L444" s="42"/>
      <c r="M444" s="42"/>
      <c r="N444" s="42"/>
      <c r="O444" s="42"/>
    </row>
    <row r="445" spans="1:15">
      <c r="A445" s="56" t="s">
        <v>460</v>
      </c>
      <c r="B445" s="56"/>
      <c r="C445" s="56" t="s">
        <v>576</v>
      </c>
      <c r="D445" s="41">
        <f t="shared" si="8"/>
        <v>0</v>
      </c>
      <c r="E445" s="42">
        <v>0</v>
      </c>
      <c r="F445" s="42">
        <v>0</v>
      </c>
      <c r="G445" s="42">
        <v>0</v>
      </c>
      <c r="H445" s="42">
        <v>0</v>
      </c>
      <c r="I445" s="42">
        <v>0</v>
      </c>
      <c r="J445" s="42">
        <v>0</v>
      </c>
      <c r="K445" s="42"/>
      <c r="L445" s="42"/>
      <c r="M445" s="42"/>
      <c r="N445" s="42"/>
      <c r="O445" s="42"/>
    </row>
    <row r="446" spans="1:15">
      <c r="A446" s="56" t="s">
        <v>461</v>
      </c>
      <c r="B446" s="56" t="s">
        <v>1365</v>
      </c>
      <c r="C446" s="56" t="s">
        <v>576</v>
      </c>
      <c r="D446" s="41">
        <f t="shared" si="8"/>
        <v>0</v>
      </c>
      <c r="E446" s="42">
        <v>0</v>
      </c>
      <c r="F446" s="42">
        <v>0</v>
      </c>
      <c r="G446" s="42">
        <v>0</v>
      </c>
      <c r="H446" s="42">
        <v>0</v>
      </c>
      <c r="I446" s="42">
        <v>0</v>
      </c>
      <c r="J446" s="42">
        <v>0</v>
      </c>
      <c r="K446" s="42"/>
      <c r="L446" s="42"/>
      <c r="M446" s="42"/>
      <c r="N446" s="42"/>
      <c r="O446" s="42"/>
    </row>
    <row r="447" spans="1:15">
      <c r="A447" s="56" t="s">
        <v>1212</v>
      </c>
      <c r="B447" s="56" t="s">
        <v>1365</v>
      </c>
      <c r="C447" s="56" t="s">
        <v>576</v>
      </c>
      <c r="D447" s="41">
        <f t="shared" si="8"/>
        <v>0</v>
      </c>
      <c r="E447" s="42">
        <v>0</v>
      </c>
      <c r="F447" s="42">
        <v>0</v>
      </c>
      <c r="G447" s="42">
        <v>0</v>
      </c>
      <c r="H447" s="42">
        <v>0</v>
      </c>
      <c r="I447" s="42">
        <v>0</v>
      </c>
      <c r="J447" s="42">
        <v>0</v>
      </c>
      <c r="K447" s="42"/>
      <c r="L447" s="42"/>
      <c r="M447" s="42"/>
      <c r="N447" s="42"/>
      <c r="O447" s="42"/>
    </row>
    <row r="448" spans="1:15">
      <c r="A448" s="56" t="s">
        <v>446</v>
      </c>
      <c r="B448" s="56" t="s">
        <v>1377</v>
      </c>
      <c r="C448" s="56" t="s">
        <v>576</v>
      </c>
      <c r="D448" s="41">
        <f t="shared" si="8"/>
        <v>0</v>
      </c>
      <c r="E448" s="42">
        <v>0</v>
      </c>
      <c r="F448" s="42">
        <v>0</v>
      </c>
      <c r="G448" s="42">
        <v>0</v>
      </c>
      <c r="H448" s="42">
        <v>0</v>
      </c>
      <c r="I448" s="42">
        <v>0</v>
      </c>
      <c r="J448" s="42">
        <v>0</v>
      </c>
      <c r="K448" s="42"/>
      <c r="L448" s="42"/>
      <c r="M448" s="42"/>
      <c r="N448" s="42"/>
      <c r="O448" s="42"/>
    </row>
    <row r="449" spans="1:15">
      <c r="A449" s="56" t="s">
        <v>1208</v>
      </c>
      <c r="B449" s="56" t="s">
        <v>1377</v>
      </c>
      <c r="C449" s="56" t="s">
        <v>576</v>
      </c>
      <c r="D449" s="41">
        <f t="shared" si="8"/>
        <v>0</v>
      </c>
      <c r="E449" s="42">
        <v>0</v>
      </c>
      <c r="F449" s="42">
        <v>0</v>
      </c>
      <c r="G449" s="42">
        <v>0</v>
      </c>
      <c r="H449" s="42">
        <v>0</v>
      </c>
      <c r="I449" s="42">
        <v>0</v>
      </c>
      <c r="J449" s="42">
        <v>0</v>
      </c>
      <c r="K449" s="42"/>
      <c r="L449" s="42"/>
      <c r="M449" s="42"/>
      <c r="N449" s="42"/>
      <c r="O449" s="42"/>
    </row>
    <row r="450" spans="1:15">
      <c r="A450" s="56" t="s">
        <v>445</v>
      </c>
      <c r="B450" s="56" t="s">
        <v>1365</v>
      </c>
      <c r="C450" s="56" t="s">
        <v>576</v>
      </c>
      <c r="D450" s="41">
        <f t="shared" si="8"/>
        <v>0</v>
      </c>
      <c r="E450" s="42">
        <v>0</v>
      </c>
      <c r="F450" s="42">
        <v>0</v>
      </c>
      <c r="G450" s="42">
        <v>0</v>
      </c>
      <c r="H450" s="42">
        <v>0</v>
      </c>
      <c r="I450" s="42">
        <v>0</v>
      </c>
      <c r="J450" s="42">
        <v>0</v>
      </c>
      <c r="K450" s="42"/>
      <c r="L450" s="42"/>
      <c r="M450" s="42"/>
      <c r="N450" s="42"/>
      <c r="O450" s="42"/>
    </row>
    <row r="451" spans="1:15">
      <c r="A451" s="56" t="s">
        <v>1207</v>
      </c>
      <c r="B451" s="56" t="s">
        <v>1365</v>
      </c>
      <c r="C451" s="56" t="s">
        <v>576</v>
      </c>
      <c r="D451" s="41">
        <f t="shared" si="8"/>
        <v>0</v>
      </c>
      <c r="E451" s="42">
        <v>0</v>
      </c>
      <c r="F451" s="42">
        <v>0</v>
      </c>
      <c r="G451" s="93">
        <v>0</v>
      </c>
      <c r="H451" s="42">
        <v>0</v>
      </c>
      <c r="I451" s="42">
        <v>0</v>
      </c>
      <c r="J451" s="42">
        <v>0</v>
      </c>
      <c r="K451" s="42"/>
      <c r="L451" s="42"/>
      <c r="M451" s="42"/>
      <c r="N451" s="42"/>
      <c r="O451" s="42"/>
    </row>
    <row r="452" spans="1:15">
      <c r="A452" s="56" t="s">
        <v>1211</v>
      </c>
      <c r="B452" s="56"/>
      <c r="C452" s="56" t="s">
        <v>576</v>
      </c>
      <c r="D452" s="41">
        <f t="shared" si="8"/>
        <v>0</v>
      </c>
      <c r="E452" s="42">
        <v>0</v>
      </c>
      <c r="F452" s="42">
        <v>0</v>
      </c>
      <c r="G452" s="42">
        <v>0</v>
      </c>
      <c r="H452" s="42">
        <v>0</v>
      </c>
      <c r="I452" s="42">
        <v>0</v>
      </c>
      <c r="J452" s="42">
        <v>0</v>
      </c>
      <c r="K452" s="42"/>
      <c r="L452" s="42"/>
      <c r="M452" s="42"/>
      <c r="N452" s="42"/>
      <c r="O452" s="42"/>
    </row>
    <row r="453" spans="1:15">
      <c r="A453" s="56" t="s">
        <v>1302</v>
      </c>
      <c r="B453" s="56" t="s">
        <v>1360</v>
      </c>
      <c r="C453" s="56" t="s">
        <v>225</v>
      </c>
      <c r="D453" s="41">
        <f t="shared" si="8"/>
        <v>0</v>
      </c>
      <c r="E453" s="42">
        <v>0</v>
      </c>
      <c r="F453" s="42">
        <v>0</v>
      </c>
      <c r="G453" s="42">
        <v>0</v>
      </c>
      <c r="H453" s="42">
        <v>0</v>
      </c>
      <c r="I453" s="42">
        <v>0</v>
      </c>
      <c r="J453" s="42"/>
      <c r="K453" s="42"/>
      <c r="L453" s="42"/>
      <c r="M453" s="42"/>
      <c r="N453" s="42"/>
      <c r="O453" s="42"/>
    </row>
    <row r="454" spans="1:15">
      <c r="A454" s="56" t="s">
        <v>132</v>
      </c>
      <c r="B454" s="56" t="s">
        <v>1360</v>
      </c>
      <c r="C454" s="56" t="s">
        <v>225</v>
      </c>
      <c r="D454" s="41">
        <f t="shared" ref="D454:D517" si="9">SUM(E454:O454)</f>
        <v>1</v>
      </c>
      <c r="E454" s="42">
        <v>0</v>
      </c>
      <c r="F454" s="42">
        <v>0</v>
      </c>
      <c r="G454" s="42">
        <v>1</v>
      </c>
      <c r="H454" s="42">
        <v>0</v>
      </c>
      <c r="I454" s="42">
        <v>0</v>
      </c>
      <c r="J454" s="42"/>
      <c r="K454" s="42"/>
      <c r="L454" s="42"/>
      <c r="M454" s="42"/>
      <c r="N454" s="42"/>
      <c r="O454" s="42"/>
    </row>
    <row r="455" spans="1:15">
      <c r="A455" s="56" t="s">
        <v>579</v>
      </c>
      <c r="B455" s="56" t="s">
        <v>1360</v>
      </c>
      <c r="C455" s="56" t="s">
        <v>225</v>
      </c>
      <c r="D455" s="41">
        <f t="shared" si="9"/>
        <v>1</v>
      </c>
      <c r="E455" s="42">
        <v>0</v>
      </c>
      <c r="F455" s="42">
        <v>0</v>
      </c>
      <c r="G455" s="42">
        <v>1</v>
      </c>
      <c r="H455" s="42">
        <v>0</v>
      </c>
      <c r="I455" s="42">
        <v>0</v>
      </c>
      <c r="J455" s="42"/>
      <c r="K455" s="42"/>
      <c r="L455" s="42"/>
      <c r="M455" s="42"/>
      <c r="N455" s="42"/>
      <c r="O455" s="42"/>
    </row>
    <row r="456" spans="1:15">
      <c r="A456" s="56" t="s">
        <v>577</v>
      </c>
      <c r="B456" s="56" t="s">
        <v>1360</v>
      </c>
      <c r="C456" s="56" t="s">
        <v>225</v>
      </c>
      <c r="D456" s="41">
        <f t="shared" si="9"/>
        <v>0</v>
      </c>
      <c r="E456" s="42">
        <v>0</v>
      </c>
      <c r="F456" s="42">
        <v>0</v>
      </c>
      <c r="G456" s="42">
        <v>0</v>
      </c>
      <c r="H456" s="42">
        <v>0</v>
      </c>
      <c r="I456" s="42">
        <v>0</v>
      </c>
      <c r="J456" s="42"/>
      <c r="K456" s="42"/>
      <c r="L456" s="42"/>
      <c r="M456" s="42"/>
      <c r="N456" s="42"/>
      <c r="O456" s="42"/>
    </row>
    <row r="457" spans="1:15">
      <c r="A457" s="56" t="s">
        <v>1306</v>
      </c>
      <c r="B457" s="56" t="s">
        <v>1360</v>
      </c>
      <c r="C457" s="56" t="s">
        <v>225</v>
      </c>
      <c r="D457" s="41">
        <f t="shared" si="9"/>
        <v>0</v>
      </c>
      <c r="E457" s="42">
        <v>0</v>
      </c>
      <c r="F457" s="42">
        <v>0</v>
      </c>
      <c r="G457" s="42">
        <v>0</v>
      </c>
      <c r="H457" s="42">
        <v>0</v>
      </c>
      <c r="I457" s="42">
        <v>0</v>
      </c>
      <c r="J457" s="42"/>
      <c r="K457" s="42"/>
      <c r="L457" s="42"/>
      <c r="M457" s="42"/>
      <c r="N457" s="42"/>
      <c r="O457" s="42"/>
    </row>
    <row r="458" spans="1:15">
      <c r="A458" s="56" t="s">
        <v>133</v>
      </c>
      <c r="B458" s="56"/>
      <c r="C458" s="56" t="s">
        <v>225</v>
      </c>
      <c r="D458" s="41">
        <f t="shared" si="9"/>
        <v>0</v>
      </c>
      <c r="E458" s="42">
        <v>0</v>
      </c>
      <c r="F458" s="42">
        <v>0</v>
      </c>
      <c r="G458" s="42">
        <v>0</v>
      </c>
      <c r="H458" s="42">
        <v>0</v>
      </c>
      <c r="I458" s="42">
        <v>0</v>
      </c>
      <c r="J458" s="42"/>
      <c r="K458" s="42"/>
      <c r="L458" s="42"/>
      <c r="M458" s="42"/>
      <c r="N458" s="42"/>
      <c r="O458" s="42"/>
    </row>
    <row r="459" spans="1:15">
      <c r="A459" s="56" t="s">
        <v>134</v>
      </c>
      <c r="B459" s="56" t="s">
        <v>1360</v>
      </c>
      <c r="C459" s="56" t="s">
        <v>225</v>
      </c>
      <c r="D459" s="41">
        <f t="shared" si="9"/>
        <v>0</v>
      </c>
      <c r="E459" s="42">
        <v>0</v>
      </c>
      <c r="F459" s="93">
        <v>0</v>
      </c>
      <c r="G459" s="42">
        <v>0</v>
      </c>
      <c r="H459" s="42">
        <v>0</v>
      </c>
      <c r="I459" s="42">
        <v>0</v>
      </c>
      <c r="J459" s="42"/>
      <c r="K459" s="42"/>
      <c r="L459" s="42"/>
      <c r="M459" s="42"/>
      <c r="N459" s="42"/>
      <c r="O459" s="42"/>
    </row>
    <row r="460" spans="1:15">
      <c r="A460" s="56" t="s">
        <v>135</v>
      </c>
      <c r="B460" s="56" t="s">
        <v>1360</v>
      </c>
      <c r="C460" s="56" t="s">
        <v>225</v>
      </c>
      <c r="D460" s="41">
        <f t="shared" si="9"/>
        <v>0</v>
      </c>
      <c r="E460" s="42">
        <v>0</v>
      </c>
      <c r="F460" s="42">
        <v>0</v>
      </c>
      <c r="G460" s="42">
        <v>0</v>
      </c>
      <c r="H460" s="42">
        <v>0</v>
      </c>
      <c r="I460" s="42">
        <v>0</v>
      </c>
      <c r="J460" s="42"/>
      <c r="K460" s="42"/>
      <c r="L460" s="42"/>
      <c r="M460" s="42"/>
      <c r="N460" s="42"/>
      <c r="O460" s="42"/>
    </row>
    <row r="461" spans="1:15">
      <c r="A461" s="56" t="s">
        <v>136</v>
      </c>
      <c r="B461" s="56" t="s">
        <v>1360</v>
      </c>
      <c r="C461" s="56" t="s">
        <v>225</v>
      </c>
      <c r="D461" s="41">
        <f t="shared" si="9"/>
        <v>1</v>
      </c>
      <c r="E461" s="42">
        <v>0</v>
      </c>
      <c r="F461" s="42">
        <v>0</v>
      </c>
      <c r="G461" s="42">
        <v>0</v>
      </c>
      <c r="H461" s="42">
        <v>1</v>
      </c>
      <c r="I461" s="42">
        <v>0</v>
      </c>
      <c r="J461" s="42"/>
      <c r="K461" s="42"/>
      <c r="L461" s="42"/>
      <c r="M461" s="42"/>
      <c r="N461" s="42"/>
      <c r="O461" s="42"/>
    </row>
    <row r="462" spans="1:15">
      <c r="A462" s="56" t="s">
        <v>137</v>
      </c>
      <c r="B462" s="56" t="s">
        <v>1360</v>
      </c>
      <c r="C462" s="56" t="s">
        <v>225</v>
      </c>
      <c r="D462" s="41">
        <f t="shared" si="9"/>
        <v>0</v>
      </c>
      <c r="E462" s="42">
        <v>0</v>
      </c>
      <c r="F462" s="42">
        <v>0</v>
      </c>
      <c r="G462" s="42">
        <v>0</v>
      </c>
      <c r="H462" s="42">
        <v>0</v>
      </c>
      <c r="I462" s="42">
        <v>0</v>
      </c>
      <c r="J462" s="42"/>
      <c r="K462" s="42"/>
      <c r="L462" s="42"/>
      <c r="M462" s="42"/>
      <c r="N462" s="24"/>
      <c r="O462" s="42"/>
    </row>
    <row r="463" spans="1:15">
      <c r="A463" s="56" t="s">
        <v>222</v>
      </c>
      <c r="B463" s="56" t="s">
        <v>1400</v>
      </c>
      <c r="C463" s="56" t="s">
        <v>225</v>
      </c>
      <c r="D463" s="41">
        <f t="shared" si="9"/>
        <v>0</v>
      </c>
      <c r="E463" s="42">
        <v>0</v>
      </c>
      <c r="F463" s="93">
        <v>0</v>
      </c>
      <c r="G463" s="42">
        <v>0</v>
      </c>
      <c r="H463" s="42">
        <v>0</v>
      </c>
      <c r="I463" s="42">
        <v>0</v>
      </c>
      <c r="J463" s="42"/>
      <c r="K463" s="42"/>
      <c r="L463" s="42"/>
      <c r="M463" s="42"/>
      <c r="N463" s="42"/>
      <c r="O463" s="42"/>
    </row>
    <row r="464" spans="1:15">
      <c r="A464" s="56" t="s">
        <v>223</v>
      </c>
      <c r="B464" s="56" t="s">
        <v>1481</v>
      </c>
      <c r="C464" s="56" t="s">
        <v>225</v>
      </c>
      <c r="D464" s="41">
        <f t="shared" si="9"/>
        <v>0</v>
      </c>
      <c r="E464" s="42">
        <v>0</v>
      </c>
      <c r="F464" s="42">
        <v>0</v>
      </c>
      <c r="G464" s="42">
        <v>0</v>
      </c>
      <c r="H464" s="42">
        <v>0</v>
      </c>
      <c r="I464" s="42">
        <v>0</v>
      </c>
      <c r="J464" s="42"/>
      <c r="K464" s="42"/>
      <c r="L464" s="42"/>
      <c r="M464" s="42"/>
      <c r="N464" s="42"/>
      <c r="O464" s="42"/>
    </row>
    <row r="465" spans="1:15">
      <c r="A465" s="56" t="s">
        <v>578</v>
      </c>
      <c r="B465" s="56" t="s">
        <v>1360</v>
      </c>
      <c r="C465" s="56" t="s">
        <v>225</v>
      </c>
      <c r="D465" s="41">
        <f t="shared" si="9"/>
        <v>0</v>
      </c>
      <c r="E465" s="42">
        <v>0</v>
      </c>
      <c r="F465" s="42">
        <v>0</v>
      </c>
      <c r="G465" s="42">
        <v>0</v>
      </c>
      <c r="H465" s="42">
        <v>0</v>
      </c>
      <c r="I465" s="42">
        <v>0</v>
      </c>
      <c r="J465" s="42"/>
      <c r="K465" s="42"/>
      <c r="L465" s="42"/>
      <c r="M465" s="42"/>
      <c r="N465" s="42"/>
      <c r="O465" s="42"/>
    </row>
    <row r="466" spans="1:15">
      <c r="A466" s="56" t="s">
        <v>138</v>
      </c>
      <c r="B466" s="56"/>
      <c r="C466" s="56" t="s">
        <v>225</v>
      </c>
      <c r="D466" s="41">
        <f t="shared" si="9"/>
        <v>0</v>
      </c>
      <c r="E466" s="42">
        <v>0</v>
      </c>
      <c r="F466" s="42">
        <v>0</v>
      </c>
      <c r="G466" s="42">
        <v>0</v>
      </c>
      <c r="H466" s="42">
        <v>0</v>
      </c>
      <c r="I466" s="42">
        <v>0</v>
      </c>
      <c r="J466" s="42"/>
      <c r="K466" s="42"/>
      <c r="L466" s="42"/>
      <c r="M466" s="42"/>
      <c r="N466" s="42"/>
      <c r="O466" s="42"/>
    </row>
    <row r="467" spans="1:15">
      <c r="A467" s="56" t="s">
        <v>1304</v>
      </c>
      <c r="B467" s="56" t="s">
        <v>1360</v>
      </c>
      <c r="C467" s="56" t="s">
        <v>225</v>
      </c>
      <c r="D467" s="41">
        <f t="shared" si="9"/>
        <v>1</v>
      </c>
      <c r="E467" s="93">
        <v>0</v>
      </c>
      <c r="F467" s="42">
        <v>1</v>
      </c>
      <c r="G467" s="42">
        <v>0</v>
      </c>
      <c r="H467" s="42">
        <v>0</v>
      </c>
      <c r="I467" s="42">
        <v>0</v>
      </c>
      <c r="J467" s="42"/>
      <c r="K467" s="42"/>
      <c r="L467" s="42"/>
      <c r="M467" s="42"/>
      <c r="N467" s="42"/>
      <c r="O467" s="42"/>
    </row>
    <row r="468" spans="1:15">
      <c r="A468" s="56" t="s">
        <v>1303</v>
      </c>
      <c r="B468" s="56" t="s">
        <v>1400</v>
      </c>
      <c r="C468" s="56" t="s">
        <v>225</v>
      </c>
      <c r="D468" s="41">
        <f t="shared" si="9"/>
        <v>0</v>
      </c>
      <c r="E468" s="42">
        <v>0</v>
      </c>
      <c r="F468" s="42">
        <v>0</v>
      </c>
      <c r="G468" s="42">
        <v>0</v>
      </c>
      <c r="H468" s="42">
        <v>0</v>
      </c>
      <c r="I468" s="42">
        <v>0</v>
      </c>
      <c r="J468" s="42"/>
      <c r="K468" s="42"/>
      <c r="L468" s="42"/>
      <c r="M468" s="42"/>
      <c r="N468" s="42"/>
      <c r="O468" s="42"/>
    </row>
    <row r="469" spans="1:15">
      <c r="A469" s="56" t="s">
        <v>142</v>
      </c>
      <c r="B469" s="56" t="s">
        <v>1360</v>
      </c>
      <c r="C469" s="56" t="s">
        <v>225</v>
      </c>
      <c r="D469" s="41">
        <f t="shared" si="9"/>
        <v>0</v>
      </c>
      <c r="E469" s="42">
        <v>0</v>
      </c>
      <c r="F469" s="42">
        <v>0</v>
      </c>
      <c r="G469" s="42">
        <v>0</v>
      </c>
      <c r="H469" s="42">
        <v>0</v>
      </c>
      <c r="I469" s="42">
        <v>0</v>
      </c>
      <c r="J469" s="42"/>
      <c r="K469" s="42"/>
      <c r="L469" s="42"/>
      <c r="M469" s="42"/>
      <c r="N469" s="42"/>
      <c r="O469" s="42"/>
    </row>
    <row r="470" spans="1:15">
      <c r="A470" s="56" t="s">
        <v>224</v>
      </c>
      <c r="B470" s="56"/>
      <c r="C470" s="56" t="s">
        <v>225</v>
      </c>
      <c r="D470" s="41">
        <f t="shared" si="9"/>
        <v>0</v>
      </c>
      <c r="E470" s="42">
        <v>0</v>
      </c>
      <c r="F470" s="42">
        <v>0</v>
      </c>
      <c r="G470" s="42">
        <v>0</v>
      </c>
      <c r="H470" s="42">
        <v>0</v>
      </c>
      <c r="I470" s="42">
        <v>0</v>
      </c>
      <c r="J470" s="42"/>
      <c r="K470" s="42"/>
      <c r="L470" s="42"/>
      <c r="M470" s="42"/>
      <c r="N470" s="42"/>
      <c r="O470" s="42"/>
    </row>
    <row r="471" spans="1:15">
      <c r="A471" s="56" t="s">
        <v>139</v>
      </c>
      <c r="B471" s="56" t="s">
        <v>1360</v>
      </c>
      <c r="C471" s="56" t="s">
        <v>225</v>
      </c>
      <c r="D471" s="41">
        <f t="shared" si="9"/>
        <v>0</v>
      </c>
      <c r="E471" s="42">
        <v>0</v>
      </c>
      <c r="F471" s="42">
        <v>0</v>
      </c>
      <c r="G471" s="42">
        <v>0</v>
      </c>
      <c r="H471" s="42">
        <v>0</v>
      </c>
      <c r="I471" s="42">
        <v>0</v>
      </c>
      <c r="J471" s="42"/>
      <c r="K471" s="42"/>
      <c r="L471" s="42"/>
      <c r="M471" s="42"/>
      <c r="N471" s="42"/>
      <c r="O471" s="42"/>
    </row>
    <row r="472" spans="1:15">
      <c r="A472" s="56" t="s">
        <v>140</v>
      </c>
      <c r="B472" s="56" t="s">
        <v>1440</v>
      </c>
      <c r="C472" s="56" t="s">
        <v>225</v>
      </c>
      <c r="D472" s="41">
        <f t="shared" si="9"/>
        <v>0</v>
      </c>
      <c r="E472" s="42">
        <v>0</v>
      </c>
      <c r="F472" s="42">
        <v>0</v>
      </c>
      <c r="G472" s="42">
        <v>0</v>
      </c>
      <c r="H472" s="42">
        <v>0</v>
      </c>
      <c r="I472" s="42">
        <v>0</v>
      </c>
      <c r="J472" s="42"/>
      <c r="K472" s="42"/>
      <c r="L472" s="42"/>
      <c r="M472" s="42"/>
      <c r="N472" s="42"/>
      <c r="O472" s="42"/>
    </row>
    <row r="473" spans="1:15">
      <c r="A473" s="56" t="s">
        <v>1305</v>
      </c>
      <c r="B473" s="56" t="s">
        <v>1360</v>
      </c>
      <c r="C473" s="56" t="s">
        <v>225</v>
      </c>
      <c r="D473" s="41">
        <f t="shared" si="9"/>
        <v>0</v>
      </c>
      <c r="E473" s="42">
        <v>0</v>
      </c>
      <c r="F473" s="42">
        <v>0</v>
      </c>
      <c r="G473" s="42">
        <v>0</v>
      </c>
      <c r="H473" s="42">
        <v>0</v>
      </c>
      <c r="I473" s="42">
        <v>0</v>
      </c>
      <c r="J473" s="42"/>
      <c r="K473" s="42"/>
      <c r="L473" s="42"/>
      <c r="M473" s="42"/>
      <c r="N473" s="42"/>
      <c r="O473" s="42"/>
    </row>
    <row r="474" spans="1:15">
      <c r="A474" s="56" t="s">
        <v>141</v>
      </c>
      <c r="B474" s="56" t="s">
        <v>1440</v>
      </c>
      <c r="C474" s="56" t="s">
        <v>225</v>
      </c>
      <c r="D474" s="41">
        <f t="shared" si="9"/>
        <v>0</v>
      </c>
      <c r="E474" s="42">
        <v>0</v>
      </c>
      <c r="F474" s="42">
        <v>0</v>
      </c>
      <c r="G474" s="42">
        <v>0</v>
      </c>
      <c r="H474" s="42">
        <v>0</v>
      </c>
      <c r="I474" s="42">
        <v>0</v>
      </c>
      <c r="J474" s="42"/>
      <c r="K474" s="42"/>
      <c r="L474" s="42"/>
      <c r="M474" s="42"/>
      <c r="N474" s="42"/>
      <c r="O474" s="42"/>
    </row>
    <row r="475" spans="1:15">
      <c r="A475" s="56" t="s">
        <v>1092</v>
      </c>
      <c r="B475" s="56" t="s">
        <v>1363</v>
      </c>
      <c r="C475" s="56" t="s">
        <v>786</v>
      </c>
      <c r="D475" s="41">
        <f t="shared" si="9"/>
        <v>0</v>
      </c>
      <c r="E475" s="42">
        <v>0</v>
      </c>
      <c r="F475" s="42">
        <v>0</v>
      </c>
      <c r="G475" s="42">
        <v>0</v>
      </c>
      <c r="H475" s="42">
        <v>0</v>
      </c>
      <c r="I475" s="42">
        <v>0</v>
      </c>
      <c r="J475" s="42">
        <v>0</v>
      </c>
      <c r="K475" s="42"/>
      <c r="L475" s="42"/>
      <c r="M475" s="42"/>
      <c r="N475" s="42"/>
      <c r="O475" s="42"/>
    </row>
    <row r="476" spans="1:15">
      <c r="A476" s="56" t="s">
        <v>796</v>
      </c>
      <c r="B476" s="56" t="s">
        <v>1363</v>
      </c>
      <c r="C476" s="56" t="s">
        <v>786</v>
      </c>
      <c r="D476" s="41">
        <f t="shared" si="9"/>
        <v>0</v>
      </c>
      <c r="E476" s="42">
        <v>0</v>
      </c>
      <c r="F476" s="42">
        <v>0</v>
      </c>
      <c r="G476" s="42">
        <v>0</v>
      </c>
      <c r="H476" s="42">
        <v>0</v>
      </c>
      <c r="I476" s="42">
        <v>0</v>
      </c>
      <c r="J476" s="42">
        <v>0</v>
      </c>
      <c r="K476" s="42"/>
      <c r="L476" s="42"/>
      <c r="M476" s="42"/>
      <c r="N476" s="42"/>
      <c r="O476" s="42"/>
    </row>
    <row r="477" spans="1:15">
      <c r="A477" s="56" t="s">
        <v>807</v>
      </c>
      <c r="B477" s="56" t="s">
        <v>1363</v>
      </c>
      <c r="C477" s="56" t="s">
        <v>786</v>
      </c>
      <c r="D477" s="41">
        <f t="shared" si="9"/>
        <v>0</v>
      </c>
      <c r="E477" s="42">
        <v>0</v>
      </c>
      <c r="F477" s="42">
        <v>0</v>
      </c>
      <c r="G477" s="42">
        <v>0</v>
      </c>
      <c r="H477" s="42">
        <v>0</v>
      </c>
      <c r="I477" s="42">
        <v>0</v>
      </c>
      <c r="J477" s="42">
        <v>0</v>
      </c>
      <c r="K477" s="42"/>
      <c r="L477" s="42"/>
      <c r="M477" s="42"/>
      <c r="N477" s="42"/>
      <c r="O477" s="42"/>
    </row>
    <row r="478" spans="1:15">
      <c r="A478" s="56" t="s">
        <v>805</v>
      </c>
      <c r="B478" s="56" t="s">
        <v>1363</v>
      </c>
      <c r="C478" s="56" t="s">
        <v>786</v>
      </c>
      <c r="D478" s="41">
        <f t="shared" si="9"/>
        <v>1</v>
      </c>
      <c r="E478" s="42">
        <v>0</v>
      </c>
      <c r="F478" s="42">
        <v>0</v>
      </c>
      <c r="G478" s="42">
        <v>1</v>
      </c>
      <c r="H478" s="42">
        <v>0</v>
      </c>
      <c r="I478" s="42">
        <v>0</v>
      </c>
      <c r="J478" s="42">
        <v>0</v>
      </c>
      <c r="K478" s="42"/>
      <c r="L478" s="42"/>
      <c r="M478" s="42"/>
      <c r="N478" s="42"/>
      <c r="O478" s="42"/>
    </row>
    <row r="479" spans="1:15">
      <c r="A479" s="56" t="s">
        <v>789</v>
      </c>
      <c r="B479" s="56" t="s">
        <v>1363</v>
      </c>
      <c r="C479" s="56" t="s">
        <v>786</v>
      </c>
      <c r="D479" s="41">
        <f t="shared" si="9"/>
        <v>0</v>
      </c>
      <c r="E479" s="42">
        <v>0</v>
      </c>
      <c r="F479" s="42">
        <v>0</v>
      </c>
      <c r="G479" s="42">
        <v>0</v>
      </c>
      <c r="H479" s="42">
        <v>0</v>
      </c>
      <c r="I479" s="42">
        <v>0</v>
      </c>
      <c r="J479" s="42">
        <v>0</v>
      </c>
      <c r="K479" s="42"/>
      <c r="L479" s="42"/>
      <c r="M479" s="42"/>
      <c r="N479" s="42"/>
      <c r="O479" s="42"/>
    </row>
    <row r="480" spans="1:15">
      <c r="A480" s="56" t="s">
        <v>798</v>
      </c>
      <c r="B480" s="56"/>
      <c r="C480" s="56" t="s">
        <v>786</v>
      </c>
      <c r="D480" s="41">
        <f t="shared" si="9"/>
        <v>0</v>
      </c>
      <c r="E480" s="42">
        <v>0</v>
      </c>
      <c r="F480" s="42">
        <v>0</v>
      </c>
      <c r="G480" s="42">
        <v>0</v>
      </c>
      <c r="H480" s="42">
        <v>0</v>
      </c>
      <c r="I480" s="42">
        <v>0</v>
      </c>
      <c r="J480" s="42">
        <v>0</v>
      </c>
      <c r="K480" s="42"/>
      <c r="L480" s="42"/>
      <c r="M480" s="42"/>
      <c r="N480" s="42"/>
      <c r="O480" s="42"/>
    </row>
    <row r="481" spans="1:15">
      <c r="A481" s="56" t="s">
        <v>787</v>
      </c>
      <c r="B481" s="56" t="s">
        <v>1363</v>
      </c>
      <c r="C481" s="56" t="s">
        <v>786</v>
      </c>
      <c r="D481" s="41">
        <f t="shared" si="9"/>
        <v>0</v>
      </c>
      <c r="E481" s="42">
        <v>0</v>
      </c>
      <c r="F481" s="42">
        <v>0</v>
      </c>
      <c r="G481" s="42">
        <v>0</v>
      </c>
      <c r="H481" s="42">
        <v>0</v>
      </c>
      <c r="I481" s="42">
        <v>0</v>
      </c>
      <c r="J481" s="42">
        <v>0</v>
      </c>
      <c r="K481" s="42"/>
      <c r="L481" s="42"/>
      <c r="M481" s="42"/>
      <c r="N481" s="42"/>
      <c r="O481" s="42"/>
    </row>
    <row r="482" spans="1:15">
      <c r="A482" s="56" t="s">
        <v>792</v>
      </c>
      <c r="B482" s="56" t="s">
        <v>1363</v>
      </c>
      <c r="C482" s="56" t="s">
        <v>786</v>
      </c>
      <c r="D482" s="41">
        <f t="shared" si="9"/>
        <v>0</v>
      </c>
      <c r="E482" s="42">
        <v>0</v>
      </c>
      <c r="F482" s="42">
        <v>0</v>
      </c>
      <c r="G482" s="42">
        <v>0</v>
      </c>
      <c r="H482" s="42">
        <v>0</v>
      </c>
      <c r="I482" s="42">
        <v>0</v>
      </c>
      <c r="J482" s="42">
        <v>0</v>
      </c>
      <c r="K482" s="42"/>
      <c r="L482" s="42"/>
      <c r="M482" s="42"/>
      <c r="N482" s="42"/>
      <c r="O482" s="42"/>
    </row>
    <row r="483" spans="1:15">
      <c r="A483" s="56" t="s">
        <v>795</v>
      </c>
      <c r="B483" s="56" t="s">
        <v>1363</v>
      </c>
      <c r="C483" s="56" t="s">
        <v>786</v>
      </c>
      <c r="D483" s="41">
        <f t="shared" si="9"/>
        <v>1</v>
      </c>
      <c r="E483" s="42">
        <v>0</v>
      </c>
      <c r="F483" s="42">
        <v>0</v>
      </c>
      <c r="G483" s="42">
        <v>0</v>
      </c>
      <c r="H483" s="42">
        <v>1</v>
      </c>
      <c r="I483" s="42">
        <v>0</v>
      </c>
      <c r="J483" s="42">
        <v>0</v>
      </c>
      <c r="K483" s="42"/>
      <c r="L483" s="42"/>
      <c r="M483" s="42"/>
      <c r="N483" s="42"/>
      <c r="O483" s="42"/>
    </row>
    <row r="484" spans="1:15">
      <c r="A484" s="56" t="s">
        <v>1095</v>
      </c>
      <c r="B484" s="56"/>
      <c r="C484" s="56" t="s">
        <v>786</v>
      </c>
      <c r="D484" s="41">
        <f t="shared" si="9"/>
        <v>0</v>
      </c>
      <c r="E484" s="42">
        <v>0</v>
      </c>
      <c r="F484" s="42">
        <v>0</v>
      </c>
      <c r="G484" s="42">
        <v>0</v>
      </c>
      <c r="H484" s="42">
        <v>0</v>
      </c>
      <c r="I484" s="42">
        <v>0</v>
      </c>
      <c r="J484" s="42">
        <v>0</v>
      </c>
      <c r="K484" s="42"/>
      <c r="L484" s="42"/>
      <c r="M484" s="42"/>
      <c r="N484" s="42"/>
      <c r="O484" s="42"/>
    </row>
    <row r="485" spans="1:15">
      <c r="A485" s="56" t="s">
        <v>797</v>
      </c>
      <c r="B485" s="56" t="s">
        <v>1363</v>
      </c>
      <c r="C485" s="56" t="s">
        <v>786</v>
      </c>
      <c r="D485" s="41">
        <f t="shared" si="9"/>
        <v>0</v>
      </c>
      <c r="E485" s="42">
        <v>0</v>
      </c>
      <c r="F485" s="42">
        <v>0</v>
      </c>
      <c r="G485" s="42">
        <v>0</v>
      </c>
      <c r="H485" s="42">
        <v>0</v>
      </c>
      <c r="I485" s="42">
        <v>0</v>
      </c>
      <c r="J485" s="42">
        <v>0</v>
      </c>
      <c r="K485" s="42"/>
      <c r="L485" s="42"/>
      <c r="M485" s="42"/>
      <c r="N485" s="42"/>
      <c r="O485" s="42"/>
    </row>
    <row r="486" spans="1:15">
      <c r="A486" s="56" t="s">
        <v>1094</v>
      </c>
      <c r="B486" s="56" t="s">
        <v>1363</v>
      </c>
      <c r="C486" s="56" t="s">
        <v>786</v>
      </c>
      <c r="D486" s="41">
        <f t="shared" si="9"/>
        <v>0</v>
      </c>
      <c r="E486" s="42">
        <v>0</v>
      </c>
      <c r="F486" s="42">
        <v>0</v>
      </c>
      <c r="G486" s="42">
        <v>0</v>
      </c>
      <c r="H486" s="42">
        <v>0</v>
      </c>
      <c r="I486" s="42">
        <v>0</v>
      </c>
      <c r="J486" s="42">
        <v>0</v>
      </c>
      <c r="K486" s="42"/>
      <c r="L486" s="42"/>
      <c r="M486" s="42"/>
      <c r="N486" s="42"/>
      <c r="O486" s="42"/>
    </row>
    <row r="487" spans="1:15">
      <c r="A487" s="56" t="s">
        <v>799</v>
      </c>
      <c r="B487" s="56" t="s">
        <v>1363</v>
      </c>
      <c r="C487" s="56" t="s">
        <v>786</v>
      </c>
      <c r="D487" s="41">
        <f t="shared" si="9"/>
        <v>0</v>
      </c>
      <c r="E487" s="42">
        <v>0</v>
      </c>
      <c r="F487" s="42">
        <v>0</v>
      </c>
      <c r="G487" s="42">
        <v>0</v>
      </c>
      <c r="H487" s="42">
        <v>0</v>
      </c>
      <c r="I487" s="93">
        <v>0</v>
      </c>
      <c r="J487" s="42">
        <v>0</v>
      </c>
      <c r="K487" s="42"/>
      <c r="L487" s="42"/>
      <c r="M487" s="42"/>
      <c r="N487" s="42"/>
      <c r="O487" s="42"/>
    </row>
    <row r="488" spans="1:15">
      <c r="A488" s="56" t="s">
        <v>801</v>
      </c>
      <c r="B488" s="56"/>
      <c r="C488" s="56" t="s">
        <v>786</v>
      </c>
      <c r="D488" s="41">
        <f t="shared" si="9"/>
        <v>0</v>
      </c>
      <c r="E488" s="42">
        <v>0</v>
      </c>
      <c r="F488" s="42">
        <v>0</v>
      </c>
      <c r="G488" s="42">
        <v>0</v>
      </c>
      <c r="H488" s="42">
        <v>0</v>
      </c>
      <c r="I488" s="42">
        <v>0</v>
      </c>
      <c r="J488" s="42">
        <v>0</v>
      </c>
      <c r="K488" s="42"/>
      <c r="L488" s="42"/>
      <c r="M488" s="42"/>
      <c r="N488" s="42"/>
      <c r="O488" s="42"/>
    </row>
    <row r="489" spans="1:15">
      <c r="A489" s="56" t="s">
        <v>803</v>
      </c>
      <c r="B489" s="56" t="s">
        <v>1363</v>
      </c>
      <c r="C489" s="56" t="s">
        <v>786</v>
      </c>
      <c r="D489" s="41">
        <f t="shared" si="9"/>
        <v>0</v>
      </c>
      <c r="E489" s="42">
        <v>0</v>
      </c>
      <c r="F489" s="42">
        <v>0</v>
      </c>
      <c r="G489" s="42">
        <v>0</v>
      </c>
      <c r="H489" s="42">
        <v>0</v>
      </c>
      <c r="I489" s="42">
        <v>0</v>
      </c>
      <c r="J489" s="42">
        <v>0</v>
      </c>
      <c r="K489" s="42"/>
      <c r="L489" s="42"/>
      <c r="M489" s="42"/>
      <c r="N489" s="42"/>
      <c r="O489" s="42"/>
    </row>
    <row r="490" spans="1:15">
      <c r="A490" s="56" t="s">
        <v>1096</v>
      </c>
      <c r="B490" s="56" t="s">
        <v>1363</v>
      </c>
      <c r="C490" s="56" t="s">
        <v>786</v>
      </c>
      <c r="D490" s="41">
        <f t="shared" si="9"/>
        <v>0</v>
      </c>
      <c r="E490" s="42">
        <v>0</v>
      </c>
      <c r="F490" s="42">
        <v>0</v>
      </c>
      <c r="G490" s="42">
        <v>0</v>
      </c>
      <c r="H490" s="42">
        <v>0</v>
      </c>
      <c r="I490" s="42">
        <v>0</v>
      </c>
      <c r="J490" s="42">
        <v>0</v>
      </c>
      <c r="K490" s="42"/>
      <c r="L490" s="42"/>
      <c r="M490" s="42"/>
      <c r="N490" s="42"/>
      <c r="O490" s="42"/>
    </row>
    <row r="491" spans="1:15">
      <c r="A491" s="56" t="s">
        <v>800</v>
      </c>
      <c r="B491" s="56" t="s">
        <v>1363</v>
      </c>
      <c r="C491" s="56" t="s">
        <v>786</v>
      </c>
      <c r="D491" s="41">
        <f t="shared" si="9"/>
        <v>0</v>
      </c>
      <c r="E491" s="42">
        <v>0</v>
      </c>
      <c r="F491" s="42">
        <v>0</v>
      </c>
      <c r="G491" s="42">
        <v>0</v>
      </c>
      <c r="H491" s="42">
        <v>0</v>
      </c>
      <c r="I491" s="42">
        <v>0</v>
      </c>
      <c r="J491" s="42">
        <v>0</v>
      </c>
      <c r="K491" s="42"/>
      <c r="L491" s="42"/>
      <c r="M491" s="42"/>
      <c r="N491" s="42"/>
      <c r="O491" s="42"/>
    </row>
    <row r="492" spans="1:15">
      <c r="A492" s="56" t="s">
        <v>793</v>
      </c>
      <c r="B492" s="56" t="s">
        <v>1363</v>
      </c>
      <c r="C492" s="56" t="s">
        <v>786</v>
      </c>
      <c r="D492" s="41">
        <f t="shared" si="9"/>
        <v>0</v>
      </c>
      <c r="E492" s="42">
        <v>0</v>
      </c>
      <c r="F492" s="42">
        <v>0</v>
      </c>
      <c r="G492" s="42">
        <v>0</v>
      </c>
      <c r="H492" s="42">
        <v>0</v>
      </c>
      <c r="I492" s="42">
        <v>0</v>
      </c>
      <c r="J492" s="42">
        <v>0</v>
      </c>
      <c r="K492" s="42"/>
      <c r="L492" s="42"/>
      <c r="M492" s="42"/>
      <c r="N492" s="42"/>
      <c r="O492" s="42"/>
    </row>
    <row r="493" spans="1:15">
      <c r="A493" s="56" t="s">
        <v>810</v>
      </c>
      <c r="B493" s="56" t="s">
        <v>1363</v>
      </c>
      <c r="C493" s="56" t="s">
        <v>786</v>
      </c>
      <c r="D493" s="41">
        <f t="shared" si="9"/>
        <v>0</v>
      </c>
      <c r="E493" s="42">
        <v>0</v>
      </c>
      <c r="F493" s="42">
        <v>0</v>
      </c>
      <c r="G493" s="42">
        <v>0</v>
      </c>
      <c r="H493" s="42">
        <v>0</v>
      </c>
      <c r="I493" s="42">
        <v>0</v>
      </c>
      <c r="J493" s="42">
        <v>0</v>
      </c>
      <c r="K493" s="42"/>
      <c r="L493" s="42"/>
      <c r="M493" s="42"/>
      <c r="N493" s="42"/>
      <c r="O493" s="42"/>
    </row>
    <row r="494" spans="1:15">
      <c r="A494" s="56" t="s">
        <v>791</v>
      </c>
      <c r="B494" s="56" t="s">
        <v>1363</v>
      </c>
      <c r="C494" s="56" t="s">
        <v>786</v>
      </c>
      <c r="D494" s="41">
        <f t="shared" si="9"/>
        <v>0</v>
      </c>
      <c r="E494" s="42">
        <v>0</v>
      </c>
      <c r="F494" s="42">
        <v>0</v>
      </c>
      <c r="G494" s="42">
        <v>0</v>
      </c>
      <c r="H494" s="42">
        <v>0</v>
      </c>
      <c r="I494" s="42">
        <v>0</v>
      </c>
      <c r="J494" s="42">
        <v>0</v>
      </c>
      <c r="K494" s="42"/>
      <c r="L494" s="42"/>
      <c r="M494" s="42"/>
      <c r="N494" s="42"/>
      <c r="O494" s="42"/>
    </row>
    <row r="495" spans="1:15">
      <c r="A495" s="56" t="s">
        <v>811</v>
      </c>
      <c r="B495" s="56" t="s">
        <v>1363</v>
      </c>
      <c r="C495" s="56" t="s">
        <v>786</v>
      </c>
      <c r="D495" s="41">
        <f t="shared" si="9"/>
        <v>3</v>
      </c>
      <c r="E495" s="42">
        <v>1</v>
      </c>
      <c r="F495" s="42">
        <v>0</v>
      </c>
      <c r="G495" s="93">
        <v>0</v>
      </c>
      <c r="H495" s="42">
        <v>0</v>
      </c>
      <c r="I495" s="42">
        <v>0</v>
      </c>
      <c r="J495" s="93">
        <v>2</v>
      </c>
      <c r="K495" s="42"/>
      <c r="L495" s="42"/>
      <c r="M495" s="42"/>
      <c r="N495" s="42"/>
      <c r="O495" s="42"/>
    </row>
    <row r="496" spans="1:15">
      <c r="A496" s="56" t="s">
        <v>794</v>
      </c>
      <c r="B496" s="56" t="s">
        <v>1363</v>
      </c>
      <c r="C496" s="56" t="s">
        <v>786</v>
      </c>
      <c r="D496" s="41">
        <f t="shared" si="9"/>
        <v>1</v>
      </c>
      <c r="E496" s="42">
        <v>0</v>
      </c>
      <c r="F496" s="42">
        <v>1</v>
      </c>
      <c r="G496" s="42">
        <v>0</v>
      </c>
      <c r="H496" s="42">
        <v>0</v>
      </c>
      <c r="I496" s="42">
        <v>0</v>
      </c>
      <c r="J496" s="42">
        <v>0</v>
      </c>
      <c r="K496" s="42"/>
      <c r="L496" s="42"/>
      <c r="M496" s="42"/>
      <c r="N496" s="42"/>
      <c r="O496" s="42"/>
    </row>
    <row r="497" spans="1:15">
      <c r="A497" s="56" t="s">
        <v>1093</v>
      </c>
      <c r="B497" s="56" t="s">
        <v>1363</v>
      </c>
      <c r="C497" s="56" t="s">
        <v>786</v>
      </c>
      <c r="D497" s="41">
        <f t="shared" si="9"/>
        <v>0</v>
      </c>
      <c r="E497" s="42">
        <v>0</v>
      </c>
      <c r="F497" s="42">
        <v>0</v>
      </c>
      <c r="G497" s="42">
        <v>0</v>
      </c>
      <c r="H497" s="42">
        <v>0</v>
      </c>
      <c r="I497" s="42">
        <v>0</v>
      </c>
      <c r="J497" s="42">
        <v>0</v>
      </c>
      <c r="K497" s="42"/>
      <c r="L497" s="42"/>
      <c r="M497" s="42"/>
      <c r="N497" s="42"/>
      <c r="O497" s="42"/>
    </row>
    <row r="498" spans="1:15">
      <c r="A498" s="56" t="s">
        <v>804</v>
      </c>
      <c r="B498" s="56" t="s">
        <v>1363</v>
      </c>
      <c r="C498" s="56" t="s">
        <v>786</v>
      </c>
      <c r="D498" s="41">
        <f t="shared" si="9"/>
        <v>0</v>
      </c>
      <c r="E498" s="42">
        <v>0</v>
      </c>
      <c r="F498" s="42">
        <v>0</v>
      </c>
      <c r="G498" s="42">
        <v>0</v>
      </c>
      <c r="H498" s="42">
        <v>0</v>
      </c>
      <c r="I498" s="42">
        <v>0</v>
      </c>
      <c r="J498" s="42">
        <v>0</v>
      </c>
      <c r="K498" s="42"/>
      <c r="L498" s="42"/>
      <c r="M498" s="42"/>
      <c r="N498" s="42"/>
      <c r="O498" s="42"/>
    </row>
    <row r="499" spans="1:15">
      <c r="A499" s="56" t="s">
        <v>808</v>
      </c>
      <c r="B499" s="56" t="s">
        <v>1363</v>
      </c>
      <c r="C499" s="56" t="s">
        <v>786</v>
      </c>
      <c r="D499" s="41">
        <f t="shared" si="9"/>
        <v>1</v>
      </c>
      <c r="E499" s="93">
        <v>0</v>
      </c>
      <c r="F499" s="42">
        <v>0</v>
      </c>
      <c r="G499" s="42">
        <v>0</v>
      </c>
      <c r="H499" s="42">
        <v>0</v>
      </c>
      <c r="I499" s="42">
        <v>1</v>
      </c>
      <c r="J499" s="42">
        <v>0</v>
      </c>
      <c r="K499" s="42"/>
      <c r="L499" s="42"/>
      <c r="M499" s="42"/>
      <c r="N499" s="42"/>
      <c r="O499" s="42"/>
    </row>
    <row r="500" spans="1:15">
      <c r="A500" s="56" t="s">
        <v>809</v>
      </c>
      <c r="B500" s="56" t="s">
        <v>1363</v>
      </c>
      <c r="C500" s="56" t="s">
        <v>786</v>
      </c>
      <c r="D500" s="41">
        <f t="shared" si="9"/>
        <v>0</v>
      </c>
      <c r="E500" s="42">
        <v>0</v>
      </c>
      <c r="F500" s="42">
        <v>0</v>
      </c>
      <c r="G500" s="42">
        <v>0</v>
      </c>
      <c r="H500" s="42">
        <v>0</v>
      </c>
      <c r="I500" s="42">
        <v>0</v>
      </c>
      <c r="J500" s="42">
        <v>0</v>
      </c>
      <c r="K500" s="42"/>
      <c r="L500" s="42"/>
      <c r="M500" s="42"/>
      <c r="N500" s="42"/>
      <c r="O500" s="42"/>
    </row>
    <row r="501" spans="1:15">
      <c r="A501" s="56" t="s">
        <v>1097</v>
      </c>
      <c r="B501" s="56" t="s">
        <v>1377</v>
      </c>
      <c r="C501" s="56" t="s">
        <v>786</v>
      </c>
      <c r="D501" s="41">
        <f t="shared" si="9"/>
        <v>0</v>
      </c>
      <c r="E501" s="42">
        <v>0</v>
      </c>
      <c r="F501" s="42">
        <v>0</v>
      </c>
      <c r="G501" s="42">
        <v>0</v>
      </c>
      <c r="H501" s="42">
        <v>0</v>
      </c>
      <c r="I501" s="42">
        <v>0</v>
      </c>
      <c r="J501" s="42">
        <v>0</v>
      </c>
      <c r="K501" s="42"/>
      <c r="L501" s="42"/>
      <c r="M501" s="42"/>
      <c r="N501" s="42"/>
      <c r="O501" s="42"/>
    </row>
    <row r="502" spans="1:15">
      <c r="A502" s="56" t="s">
        <v>790</v>
      </c>
      <c r="B502" s="56" t="s">
        <v>1363</v>
      </c>
      <c r="C502" s="56" t="s">
        <v>786</v>
      </c>
      <c r="D502" s="41">
        <f t="shared" si="9"/>
        <v>0</v>
      </c>
      <c r="E502" s="42">
        <v>0</v>
      </c>
      <c r="F502" s="42">
        <v>0</v>
      </c>
      <c r="G502" s="42">
        <v>0</v>
      </c>
      <c r="H502" s="42">
        <v>0</v>
      </c>
      <c r="I502" s="42">
        <v>0</v>
      </c>
      <c r="J502" s="42">
        <v>0</v>
      </c>
      <c r="K502" s="42"/>
      <c r="L502" s="42"/>
      <c r="M502" s="42"/>
      <c r="N502" s="42"/>
      <c r="O502" s="42"/>
    </row>
    <row r="503" spans="1:15">
      <c r="A503" s="56" t="s">
        <v>843</v>
      </c>
      <c r="B503" s="56"/>
      <c r="C503" s="56" t="s">
        <v>786</v>
      </c>
      <c r="D503" s="41">
        <f t="shared" si="9"/>
        <v>0</v>
      </c>
      <c r="E503" s="42">
        <v>0</v>
      </c>
      <c r="F503" s="42">
        <v>0</v>
      </c>
      <c r="G503" s="42">
        <v>0</v>
      </c>
      <c r="H503" s="42">
        <v>0</v>
      </c>
      <c r="I503" s="42">
        <v>0</v>
      </c>
      <c r="J503" s="42">
        <v>0</v>
      </c>
      <c r="K503" s="42"/>
      <c r="L503" s="42"/>
      <c r="M503" s="42"/>
      <c r="N503" s="42"/>
      <c r="O503" s="42"/>
    </row>
    <row r="504" spans="1:15">
      <c r="A504" s="56" t="s">
        <v>802</v>
      </c>
      <c r="B504" s="56" t="s">
        <v>1363</v>
      </c>
      <c r="C504" s="56" t="s">
        <v>786</v>
      </c>
      <c r="D504" s="41">
        <f t="shared" si="9"/>
        <v>0</v>
      </c>
      <c r="E504" s="42">
        <v>0</v>
      </c>
      <c r="F504" s="42">
        <v>0</v>
      </c>
      <c r="G504" s="42">
        <v>0</v>
      </c>
      <c r="H504" s="42">
        <v>0</v>
      </c>
      <c r="I504" s="42">
        <v>0</v>
      </c>
      <c r="J504" s="42">
        <v>0</v>
      </c>
      <c r="K504" s="42"/>
      <c r="L504" s="42"/>
      <c r="M504" s="42"/>
      <c r="N504" s="42"/>
      <c r="O504" s="42"/>
    </row>
    <row r="505" spans="1:15">
      <c r="A505" s="56" t="s">
        <v>788</v>
      </c>
      <c r="B505" s="56" t="s">
        <v>1363</v>
      </c>
      <c r="C505" s="56" t="s">
        <v>786</v>
      </c>
      <c r="D505" s="41">
        <f t="shared" si="9"/>
        <v>0</v>
      </c>
      <c r="E505" s="42">
        <v>0</v>
      </c>
      <c r="F505" s="42">
        <v>0</v>
      </c>
      <c r="G505" s="42">
        <v>0</v>
      </c>
      <c r="H505" s="42">
        <v>0</v>
      </c>
      <c r="I505" s="42">
        <v>0</v>
      </c>
      <c r="J505" s="42">
        <v>0</v>
      </c>
      <c r="K505" s="42"/>
      <c r="L505" s="42"/>
      <c r="M505" s="42"/>
      <c r="N505" s="42"/>
      <c r="O505" s="42"/>
    </row>
    <row r="506" spans="1:15">
      <c r="A506" s="56" t="s">
        <v>842</v>
      </c>
      <c r="B506" s="56" t="s">
        <v>1363</v>
      </c>
      <c r="C506" s="56" t="s">
        <v>786</v>
      </c>
      <c r="D506" s="41">
        <f t="shared" si="9"/>
        <v>0</v>
      </c>
      <c r="E506" s="42">
        <v>0</v>
      </c>
      <c r="F506" s="42">
        <v>0</v>
      </c>
      <c r="G506" s="42">
        <v>0</v>
      </c>
      <c r="H506" s="42">
        <v>0</v>
      </c>
      <c r="I506" s="42">
        <v>0</v>
      </c>
      <c r="J506" s="42">
        <v>0</v>
      </c>
      <c r="K506" s="42"/>
      <c r="L506" s="42"/>
      <c r="M506" s="42"/>
      <c r="N506" s="42"/>
      <c r="O506" s="42"/>
    </row>
    <row r="507" spans="1:15">
      <c r="A507" s="56" t="s">
        <v>806</v>
      </c>
      <c r="B507" s="56"/>
      <c r="C507" s="56" t="s">
        <v>786</v>
      </c>
      <c r="D507" s="41">
        <f t="shared" si="9"/>
        <v>0</v>
      </c>
      <c r="E507" s="42">
        <v>0</v>
      </c>
      <c r="F507" s="42">
        <v>0</v>
      </c>
      <c r="G507" s="42">
        <v>0</v>
      </c>
      <c r="H507" s="42">
        <v>0</v>
      </c>
      <c r="I507" s="42">
        <v>0</v>
      </c>
      <c r="J507" s="42">
        <v>0</v>
      </c>
      <c r="K507" s="42"/>
      <c r="L507" s="42"/>
      <c r="M507" s="42"/>
      <c r="N507" s="42"/>
      <c r="O507" s="42"/>
    </row>
    <row r="508" spans="1:15">
      <c r="A508" s="56" t="s">
        <v>1085</v>
      </c>
      <c r="B508" s="56" t="s">
        <v>1363</v>
      </c>
      <c r="C508" s="86" t="s">
        <v>23</v>
      </c>
      <c r="D508" s="41">
        <f t="shared" si="9"/>
        <v>0</v>
      </c>
      <c r="E508" s="42">
        <v>0</v>
      </c>
      <c r="F508" s="42">
        <v>0</v>
      </c>
      <c r="G508" s="42">
        <v>0</v>
      </c>
      <c r="H508" s="42">
        <v>0</v>
      </c>
      <c r="I508" s="42">
        <v>0</v>
      </c>
      <c r="J508" s="42"/>
      <c r="K508" s="42"/>
      <c r="L508" s="42"/>
      <c r="M508" s="42"/>
      <c r="N508" s="42"/>
      <c r="O508" s="42"/>
    </row>
    <row r="509" spans="1:15">
      <c r="A509" s="56" t="s">
        <v>289</v>
      </c>
      <c r="B509" s="56" t="s">
        <v>1363</v>
      </c>
      <c r="C509" s="86" t="s">
        <v>23</v>
      </c>
      <c r="D509" s="41">
        <f t="shared" si="9"/>
        <v>0</v>
      </c>
      <c r="E509" s="42">
        <v>0</v>
      </c>
      <c r="F509" s="42">
        <v>0</v>
      </c>
      <c r="G509" s="42">
        <v>0</v>
      </c>
      <c r="H509" s="42">
        <v>0</v>
      </c>
      <c r="I509" s="42">
        <v>0</v>
      </c>
      <c r="J509" s="42"/>
      <c r="K509" s="42"/>
      <c r="L509" s="42"/>
      <c r="M509" s="42"/>
      <c r="N509" s="42"/>
      <c r="O509" s="42"/>
    </row>
    <row r="510" spans="1:15">
      <c r="A510" s="56" t="s">
        <v>290</v>
      </c>
      <c r="B510" s="56"/>
      <c r="C510" s="86" t="s">
        <v>23</v>
      </c>
      <c r="D510" s="41">
        <f t="shared" si="9"/>
        <v>0</v>
      </c>
      <c r="E510" s="42">
        <v>0</v>
      </c>
      <c r="F510" s="42">
        <v>0</v>
      </c>
      <c r="G510" s="42">
        <v>0</v>
      </c>
      <c r="H510" s="42">
        <v>0</v>
      </c>
      <c r="I510" s="42">
        <v>0</v>
      </c>
      <c r="J510" s="42"/>
      <c r="K510" s="42"/>
      <c r="L510" s="42"/>
      <c r="M510" s="42"/>
      <c r="N510" s="42"/>
      <c r="O510" s="42"/>
    </row>
    <row r="511" spans="1:15">
      <c r="A511" s="56" t="s">
        <v>291</v>
      </c>
      <c r="B511" s="56" t="s">
        <v>1418</v>
      </c>
      <c r="C511" s="86" t="s">
        <v>23</v>
      </c>
      <c r="D511" s="41">
        <f t="shared" si="9"/>
        <v>0</v>
      </c>
      <c r="E511" s="42">
        <v>0</v>
      </c>
      <c r="F511" s="42">
        <v>0</v>
      </c>
      <c r="G511" s="42">
        <v>0</v>
      </c>
      <c r="H511" s="42">
        <v>0</v>
      </c>
      <c r="I511" s="42">
        <v>0</v>
      </c>
      <c r="J511" s="42"/>
      <c r="K511" s="42"/>
      <c r="L511" s="42"/>
      <c r="M511" s="42"/>
      <c r="N511" s="42"/>
      <c r="O511" s="42"/>
    </row>
    <row r="512" spans="1:15">
      <c r="A512" s="56" t="s">
        <v>292</v>
      </c>
      <c r="B512" s="56"/>
      <c r="C512" s="86" t="s">
        <v>23</v>
      </c>
      <c r="D512" s="41">
        <f t="shared" si="9"/>
        <v>0</v>
      </c>
      <c r="E512" s="42">
        <v>0</v>
      </c>
      <c r="F512" s="42">
        <v>0</v>
      </c>
      <c r="G512" s="42">
        <v>0</v>
      </c>
      <c r="H512" s="42">
        <v>0</v>
      </c>
      <c r="I512" s="42">
        <v>0</v>
      </c>
      <c r="J512" s="42"/>
      <c r="K512" s="42"/>
      <c r="L512" s="42"/>
      <c r="M512" s="42"/>
      <c r="N512" s="42"/>
      <c r="O512" s="42"/>
    </row>
    <row r="513" spans="1:15">
      <c r="A513" s="56" t="s">
        <v>293</v>
      </c>
      <c r="B513" s="56" t="s">
        <v>1418</v>
      </c>
      <c r="C513" s="86" t="s">
        <v>23</v>
      </c>
      <c r="D513" s="41">
        <f t="shared" si="9"/>
        <v>0</v>
      </c>
      <c r="E513" s="42">
        <v>0</v>
      </c>
      <c r="F513" s="42">
        <v>0</v>
      </c>
      <c r="G513" s="42">
        <v>0</v>
      </c>
      <c r="H513" s="42">
        <v>0</v>
      </c>
      <c r="I513" s="42">
        <v>0</v>
      </c>
      <c r="J513" s="42"/>
      <c r="K513" s="42"/>
      <c r="L513" s="42"/>
      <c r="M513" s="42"/>
      <c r="N513" s="42"/>
      <c r="O513" s="42"/>
    </row>
    <row r="514" spans="1:15">
      <c r="A514" s="56" t="s">
        <v>294</v>
      </c>
      <c r="B514" s="56" t="s">
        <v>1418</v>
      </c>
      <c r="C514" s="86" t="s">
        <v>23</v>
      </c>
      <c r="D514" s="41">
        <f t="shared" si="9"/>
        <v>0</v>
      </c>
      <c r="E514" s="42">
        <v>0</v>
      </c>
      <c r="F514" s="42">
        <v>0</v>
      </c>
      <c r="G514" s="42">
        <v>0</v>
      </c>
      <c r="H514" s="42">
        <v>0</v>
      </c>
      <c r="I514" s="42">
        <v>0</v>
      </c>
      <c r="J514" s="42"/>
      <c r="K514" s="42"/>
      <c r="L514" s="42"/>
      <c r="M514" s="42"/>
      <c r="N514" s="42"/>
      <c r="O514" s="42"/>
    </row>
    <row r="515" spans="1:15">
      <c r="A515" s="56" t="s">
        <v>1087</v>
      </c>
      <c r="B515" s="56" t="s">
        <v>1377</v>
      </c>
      <c r="C515" s="86" t="s">
        <v>23</v>
      </c>
      <c r="D515" s="41">
        <f t="shared" si="9"/>
        <v>0</v>
      </c>
      <c r="E515" s="42">
        <v>0</v>
      </c>
      <c r="F515" s="42">
        <v>0</v>
      </c>
      <c r="G515" s="42">
        <v>0</v>
      </c>
      <c r="H515" s="42">
        <v>0</v>
      </c>
      <c r="I515" s="42">
        <v>0</v>
      </c>
      <c r="J515" s="42"/>
      <c r="K515" s="42"/>
      <c r="L515" s="42"/>
      <c r="M515" s="42"/>
      <c r="N515" s="42"/>
      <c r="O515" s="42"/>
    </row>
    <row r="516" spans="1:15">
      <c r="A516" s="56" t="s">
        <v>295</v>
      </c>
      <c r="B516" s="56" t="s">
        <v>1377</v>
      </c>
      <c r="C516" s="86" t="s">
        <v>23</v>
      </c>
      <c r="D516" s="41">
        <f t="shared" si="9"/>
        <v>1</v>
      </c>
      <c r="E516" s="42">
        <v>0</v>
      </c>
      <c r="F516" s="42">
        <v>0</v>
      </c>
      <c r="G516" s="42">
        <v>0</v>
      </c>
      <c r="H516" s="42">
        <v>0</v>
      </c>
      <c r="I516" s="42">
        <v>1</v>
      </c>
      <c r="J516" s="42"/>
      <c r="K516" s="42"/>
      <c r="L516" s="42"/>
      <c r="M516" s="42"/>
      <c r="N516" s="42"/>
      <c r="O516" s="42"/>
    </row>
    <row r="517" spans="1:15">
      <c r="A517" s="56" t="s">
        <v>296</v>
      </c>
      <c r="B517" s="56" t="s">
        <v>1418</v>
      </c>
      <c r="C517" s="86" t="s">
        <v>23</v>
      </c>
      <c r="D517" s="41">
        <f t="shared" si="9"/>
        <v>0</v>
      </c>
      <c r="E517" s="42">
        <v>0</v>
      </c>
      <c r="F517" s="42">
        <v>0</v>
      </c>
      <c r="G517" s="42">
        <v>0</v>
      </c>
      <c r="H517" s="42">
        <v>0</v>
      </c>
      <c r="I517" s="42">
        <v>0</v>
      </c>
      <c r="J517" s="42"/>
      <c r="K517" s="42"/>
      <c r="L517" s="42"/>
      <c r="M517" s="42"/>
      <c r="N517" s="42"/>
      <c r="O517" s="42"/>
    </row>
    <row r="518" spans="1:15">
      <c r="A518" s="56" t="s">
        <v>297</v>
      </c>
      <c r="B518" s="56" t="s">
        <v>1418</v>
      </c>
      <c r="C518" s="86" t="s">
        <v>23</v>
      </c>
      <c r="D518" s="41">
        <f t="shared" ref="D518:D581" si="10">SUM(E518:O518)</f>
        <v>0</v>
      </c>
      <c r="E518" s="42">
        <v>0</v>
      </c>
      <c r="F518" s="42">
        <v>0</v>
      </c>
      <c r="G518" s="42">
        <v>0</v>
      </c>
      <c r="H518" s="93">
        <v>0</v>
      </c>
      <c r="I518" s="42">
        <v>0</v>
      </c>
      <c r="J518" s="42"/>
      <c r="K518" s="42"/>
      <c r="L518" s="42"/>
      <c r="M518" s="42"/>
      <c r="N518" s="42"/>
      <c r="O518" s="42"/>
    </row>
    <row r="519" spans="1:15">
      <c r="A519" s="56" t="s">
        <v>298</v>
      </c>
      <c r="B519" s="56" t="s">
        <v>1363</v>
      </c>
      <c r="C519" s="86" t="s">
        <v>23</v>
      </c>
      <c r="D519" s="41">
        <f t="shared" si="10"/>
        <v>0</v>
      </c>
      <c r="E519" s="42">
        <v>0</v>
      </c>
      <c r="F519" s="42">
        <v>0</v>
      </c>
      <c r="G519" s="42">
        <v>0</v>
      </c>
      <c r="H519" s="42">
        <v>0</v>
      </c>
      <c r="I519" s="42">
        <v>0</v>
      </c>
      <c r="J519" s="42"/>
      <c r="K519" s="42"/>
      <c r="L519" s="42"/>
      <c r="M519" s="42"/>
      <c r="N519" s="42"/>
      <c r="O519" s="42"/>
    </row>
    <row r="520" spans="1:15">
      <c r="A520" s="56" t="s">
        <v>299</v>
      </c>
      <c r="B520" s="56" t="s">
        <v>1363</v>
      </c>
      <c r="C520" s="86" t="s">
        <v>23</v>
      </c>
      <c r="D520" s="41">
        <f t="shared" si="10"/>
        <v>0</v>
      </c>
      <c r="E520" s="42">
        <v>0</v>
      </c>
      <c r="F520" s="42">
        <v>0</v>
      </c>
      <c r="G520" s="42">
        <v>0</v>
      </c>
      <c r="H520" s="42">
        <v>0</v>
      </c>
      <c r="I520" s="42">
        <v>0</v>
      </c>
      <c r="J520" s="42"/>
      <c r="K520" s="42"/>
      <c r="L520" s="42"/>
      <c r="M520" s="42"/>
      <c r="N520" s="42"/>
      <c r="O520" s="42"/>
    </row>
    <row r="521" spans="1:15">
      <c r="A521" s="56" t="s">
        <v>300</v>
      </c>
      <c r="B521" s="56" t="s">
        <v>1363</v>
      </c>
      <c r="C521" s="86" t="s">
        <v>23</v>
      </c>
      <c r="D521" s="41">
        <f t="shared" si="10"/>
        <v>1</v>
      </c>
      <c r="E521" s="42">
        <v>1</v>
      </c>
      <c r="F521" s="42">
        <v>0</v>
      </c>
      <c r="G521" s="42">
        <v>0</v>
      </c>
      <c r="H521" s="42">
        <v>0</v>
      </c>
      <c r="I521" s="42">
        <v>0</v>
      </c>
      <c r="J521" s="42"/>
      <c r="K521" s="42"/>
      <c r="L521" s="42"/>
      <c r="M521" s="42"/>
      <c r="N521" s="42"/>
      <c r="O521" s="42"/>
    </row>
    <row r="522" spans="1:15">
      <c r="A522" s="56" t="s">
        <v>301</v>
      </c>
      <c r="B522" s="56" t="s">
        <v>1363</v>
      </c>
      <c r="C522" s="86" t="s">
        <v>23</v>
      </c>
      <c r="D522" s="41">
        <f t="shared" si="10"/>
        <v>0</v>
      </c>
      <c r="E522" s="42">
        <v>0</v>
      </c>
      <c r="F522" s="42">
        <v>0</v>
      </c>
      <c r="G522" s="42">
        <v>0</v>
      </c>
      <c r="H522" s="42">
        <v>0</v>
      </c>
      <c r="I522" s="42">
        <v>0</v>
      </c>
      <c r="J522" s="42"/>
      <c r="K522" s="42"/>
      <c r="L522" s="42"/>
      <c r="M522" s="42"/>
      <c r="N522" s="42"/>
      <c r="O522" s="42"/>
    </row>
    <row r="523" spans="1:15">
      <c r="A523" s="56" t="s">
        <v>302</v>
      </c>
      <c r="B523" s="56" t="s">
        <v>1363</v>
      </c>
      <c r="C523" s="86" t="s">
        <v>23</v>
      </c>
      <c r="D523" s="41">
        <f t="shared" si="10"/>
        <v>0</v>
      </c>
      <c r="E523" s="42">
        <v>0</v>
      </c>
      <c r="F523" s="42">
        <v>0</v>
      </c>
      <c r="G523" s="42">
        <v>0</v>
      </c>
      <c r="H523" s="42">
        <v>0</v>
      </c>
      <c r="I523" s="42">
        <v>0</v>
      </c>
      <c r="J523" s="42"/>
      <c r="K523" s="42"/>
      <c r="L523" s="42"/>
      <c r="M523" s="42"/>
      <c r="N523" s="42"/>
      <c r="O523" s="42"/>
    </row>
    <row r="524" spans="1:15">
      <c r="A524" s="56" t="s">
        <v>581</v>
      </c>
      <c r="B524" s="56" t="s">
        <v>1363</v>
      </c>
      <c r="C524" s="86" t="s">
        <v>23</v>
      </c>
      <c r="D524" s="41">
        <f t="shared" si="10"/>
        <v>0</v>
      </c>
      <c r="E524" s="42">
        <v>0</v>
      </c>
      <c r="F524" s="42">
        <v>0</v>
      </c>
      <c r="G524" s="42">
        <v>0</v>
      </c>
      <c r="H524" s="42">
        <v>0</v>
      </c>
      <c r="I524" s="42">
        <v>0</v>
      </c>
      <c r="J524" s="42"/>
      <c r="K524" s="42"/>
      <c r="L524" s="42"/>
      <c r="M524" s="42"/>
      <c r="N524" s="42"/>
      <c r="O524" s="42"/>
    </row>
    <row r="525" spans="1:15">
      <c r="A525" s="56" t="s">
        <v>303</v>
      </c>
      <c r="B525" s="56" t="s">
        <v>1363</v>
      </c>
      <c r="C525" s="86" t="s">
        <v>23</v>
      </c>
      <c r="D525" s="41">
        <f t="shared" si="10"/>
        <v>0</v>
      </c>
      <c r="E525" s="42">
        <v>0</v>
      </c>
      <c r="F525" s="42">
        <v>0</v>
      </c>
      <c r="G525" s="42">
        <v>0</v>
      </c>
      <c r="H525" s="42">
        <v>0</v>
      </c>
      <c r="I525" s="42">
        <v>0</v>
      </c>
      <c r="J525" s="42"/>
      <c r="K525" s="42"/>
      <c r="L525" s="42"/>
      <c r="M525" s="42"/>
      <c r="N525" s="42"/>
      <c r="O525" s="42"/>
    </row>
    <row r="526" spans="1:15">
      <c r="A526" s="56" t="s">
        <v>304</v>
      </c>
      <c r="B526" s="56" t="s">
        <v>1363</v>
      </c>
      <c r="C526" s="86" t="s">
        <v>23</v>
      </c>
      <c r="D526" s="41">
        <f t="shared" si="10"/>
        <v>0</v>
      </c>
      <c r="E526" s="42">
        <v>0</v>
      </c>
      <c r="F526" s="42">
        <v>0</v>
      </c>
      <c r="G526" s="42">
        <v>0</v>
      </c>
      <c r="H526" s="93">
        <v>0</v>
      </c>
      <c r="I526" s="42">
        <v>0</v>
      </c>
      <c r="J526" s="42"/>
      <c r="K526" s="42"/>
      <c r="L526" s="42"/>
      <c r="M526" s="42"/>
      <c r="N526" s="42"/>
      <c r="O526" s="42"/>
    </row>
    <row r="527" spans="1:15">
      <c r="A527" s="56" t="s">
        <v>305</v>
      </c>
      <c r="B527" s="56" t="s">
        <v>1452</v>
      </c>
      <c r="C527" s="86" t="s">
        <v>23</v>
      </c>
      <c r="D527" s="41">
        <f t="shared" si="10"/>
        <v>0</v>
      </c>
      <c r="E527" s="42">
        <v>0</v>
      </c>
      <c r="F527" s="42">
        <v>0</v>
      </c>
      <c r="G527" s="42">
        <v>0</v>
      </c>
      <c r="H527" s="42">
        <v>0</v>
      </c>
      <c r="I527" s="42">
        <v>0</v>
      </c>
      <c r="J527" s="42"/>
      <c r="K527" s="42"/>
      <c r="L527" s="42"/>
      <c r="M527" s="42"/>
      <c r="N527" s="42"/>
      <c r="O527" s="42"/>
    </row>
    <row r="528" spans="1:15">
      <c r="A528" s="56" t="s">
        <v>1086</v>
      </c>
      <c r="B528" s="56" t="s">
        <v>1363</v>
      </c>
      <c r="C528" s="86" t="s">
        <v>23</v>
      </c>
      <c r="D528" s="41">
        <f t="shared" si="10"/>
        <v>0</v>
      </c>
      <c r="E528" s="42">
        <v>0</v>
      </c>
      <c r="F528" s="42">
        <v>0</v>
      </c>
      <c r="G528" s="42">
        <v>0</v>
      </c>
      <c r="H528" s="42">
        <v>0</v>
      </c>
      <c r="I528" s="42">
        <v>0</v>
      </c>
      <c r="J528" s="42"/>
      <c r="K528" s="42"/>
      <c r="L528" s="42"/>
      <c r="M528" s="42"/>
      <c r="N528" s="42"/>
      <c r="O528" s="42"/>
    </row>
    <row r="529" spans="1:15">
      <c r="A529" s="56" t="s">
        <v>306</v>
      </c>
      <c r="B529" s="56" t="s">
        <v>1363</v>
      </c>
      <c r="C529" s="86" t="s">
        <v>23</v>
      </c>
      <c r="D529" s="41">
        <f t="shared" si="10"/>
        <v>0</v>
      </c>
      <c r="E529" s="42">
        <v>0</v>
      </c>
      <c r="F529" s="42">
        <v>0</v>
      </c>
      <c r="G529" s="42">
        <v>0</v>
      </c>
      <c r="H529" s="42">
        <v>0</v>
      </c>
      <c r="I529" s="42">
        <v>0</v>
      </c>
      <c r="J529" s="42"/>
      <c r="K529" s="42"/>
      <c r="L529" s="42"/>
      <c r="M529" s="42"/>
      <c r="N529" s="42"/>
      <c r="O529" s="42"/>
    </row>
    <row r="530" spans="1:15">
      <c r="A530" s="56" t="s">
        <v>580</v>
      </c>
      <c r="B530" s="56" t="s">
        <v>1363</v>
      </c>
      <c r="C530" s="86" t="s">
        <v>23</v>
      </c>
      <c r="D530" s="41">
        <f t="shared" si="10"/>
        <v>0</v>
      </c>
      <c r="E530" s="42">
        <v>0</v>
      </c>
      <c r="F530" s="42">
        <v>0</v>
      </c>
      <c r="G530" s="42">
        <v>0</v>
      </c>
      <c r="H530" s="42">
        <v>0</v>
      </c>
      <c r="I530" s="42">
        <v>0</v>
      </c>
      <c r="J530" s="42"/>
      <c r="K530" s="42"/>
      <c r="L530" s="42"/>
      <c r="M530" s="42"/>
      <c r="N530" s="42"/>
      <c r="O530" s="42"/>
    </row>
    <row r="531" spans="1:15">
      <c r="A531" s="56" t="s">
        <v>307</v>
      </c>
      <c r="B531" s="56" t="s">
        <v>1363</v>
      </c>
      <c r="C531" s="86" t="s">
        <v>23</v>
      </c>
      <c r="D531" s="41">
        <f t="shared" si="10"/>
        <v>1</v>
      </c>
      <c r="E531" s="42">
        <v>0</v>
      </c>
      <c r="F531" s="42">
        <v>1</v>
      </c>
      <c r="G531" s="42">
        <v>0</v>
      </c>
      <c r="H531" s="42">
        <v>0</v>
      </c>
      <c r="I531" s="42">
        <v>0</v>
      </c>
      <c r="J531" s="42"/>
      <c r="K531" s="42"/>
      <c r="L531" s="42"/>
      <c r="M531" s="42"/>
      <c r="N531" s="42"/>
      <c r="O531" s="42"/>
    </row>
    <row r="532" spans="1:15">
      <c r="A532" s="56" t="s">
        <v>308</v>
      </c>
      <c r="B532" s="56" t="s">
        <v>1363</v>
      </c>
      <c r="C532" s="86" t="s">
        <v>23</v>
      </c>
      <c r="D532" s="41">
        <f t="shared" si="10"/>
        <v>0</v>
      </c>
      <c r="E532" s="42">
        <v>0</v>
      </c>
      <c r="F532" s="42">
        <v>0</v>
      </c>
      <c r="G532" s="93">
        <v>0</v>
      </c>
      <c r="H532" s="42">
        <v>0</v>
      </c>
      <c r="I532" s="93">
        <v>0</v>
      </c>
      <c r="J532" s="42"/>
      <c r="K532" s="42"/>
      <c r="L532" s="42"/>
      <c r="M532" s="42"/>
      <c r="N532" s="42"/>
      <c r="O532" s="42"/>
    </row>
    <row r="533" spans="1:15">
      <c r="A533" s="56" t="s">
        <v>1228</v>
      </c>
      <c r="B533" s="56" t="s">
        <v>1365</v>
      </c>
      <c r="C533" s="57" t="s">
        <v>250</v>
      </c>
      <c r="D533" s="41">
        <f t="shared" si="10"/>
        <v>0</v>
      </c>
      <c r="E533" s="42">
        <v>0</v>
      </c>
      <c r="F533" s="42">
        <v>0</v>
      </c>
      <c r="G533" s="42">
        <v>0</v>
      </c>
      <c r="H533" s="42">
        <v>0</v>
      </c>
      <c r="I533" s="42">
        <v>0</v>
      </c>
      <c r="J533" s="42"/>
      <c r="K533" s="42"/>
      <c r="L533" s="42"/>
      <c r="M533" s="42"/>
      <c r="N533" s="42"/>
      <c r="O533" s="42"/>
    </row>
    <row r="534" spans="1:15">
      <c r="A534" s="56" t="s">
        <v>468</v>
      </c>
      <c r="B534" s="56" t="s">
        <v>1418</v>
      </c>
      <c r="C534" s="57" t="s">
        <v>250</v>
      </c>
      <c r="D534" s="41">
        <f t="shared" si="10"/>
        <v>0</v>
      </c>
      <c r="E534" s="42">
        <v>0</v>
      </c>
      <c r="F534" s="42">
        <v>0</v>
      </c>
      <c r="G534" s="42">
        <v>0</v>
      </c>
      <c r="H534" s="42">
        <v>0</v>
      </c>
      <c r="I534" s="42">
        <v>0</v>
      </c>
      <c r="J534" s="42"/>
      <c r="K534" s="42"/>
      <c r="L534" s="42"/>
      <c r="M534" s="42"/>
      <c r="N534" s="42"/>
      <c r="O534" s="42"/>
    </row>
    <row r="535" spans="1:15">
      <c r="A535" s="56" t="s">
        <v>474</v>
      </c>
      <c r="B535" s="56" t="s">
        <v>1418</v>
      </c>
      <c r="C535" s="57" t="s">
        <v>250</v>
      </c>
      <c r="D535" s="41">
        <f t="shared" si="10"/>
        <v>0</v>
      </c>
      <c r="E535" s="42">
        <v>0</v>
      </c>
      <c r="F535" s="42">
        <v>0</v>
      </c>
      <c r="G535" s="42">
        <v>0</v>
      </c>
      <c r="H535" s="42">
        <v>0</v>
      </c>
      <c r="I535" s="42">
        <v>0</v>
      </c>
      <c r="J535" s="42"/>
      <c r="K535" s="42"/>
      <c r="L535" s="42"/>
      <c r="M535" s="42"/>
      <c r="N535" s="42"/>
      <c r="O535" s="42"/>
    </row>
    <row r="536" spans="1:15">
      <c r="A536" s="56" t="s">
        <v>849</v>
      </c>
      <c r="B536" s="56" t="s">
        <v>1365</v>
      </c>
      <c r="C536" s="57" t="s">
        <v>250</v>
      </c>
      <c r="D536" s="41">
        <f t="shared" si="10"/>
        <v>0</v>
      </c>
      <c r="E536" s="42">
        <v>0</v>
      </c>
      <c r="F536" s="42">
        <v>0</v>
      </c>
      <c r="G536" s="42">
        <v>0</v>
      </c>
      <c r="H536" s="42">
        <v>0</v>
      </c>
      <c r="I536" s="42">
        <v>0</v>
      </c>
      <c r="J536" s="42"/>
      <c r="K536" s="42"/>
      <c r="L536" s="42"/>
      <c r="M536" s="42"/>
      <c r="N536" s="42"/>
      <c r="O536" s="42"/>
    </row>
    <row r="537" spans="1:15">
      <c r="A537" s="56" t="s">
        <v>249</v>
      </c>
      <c r="B537" s="56" t="s">
        <v>1365</v>
      </c>
      <c r="C537" s="57" t="s">
        <v>250</v>
      </c>
      <c r="D537" s="41">
        <f t="shared" si="10"/>
        <v>1</v>
      </c>
      <c r="E537" s="42">
        <v>0</v>
      </c>
      <c r="F537" s="42">
        <v>1</v>
      </c>
      <c r="G537" s="42">
        <v>0</v>
      </c>
      <c r="H537" s="42">
        <v>0</v>
      </c>
      <c r="I537" s="42">
        <v>0</v>
      </c>
      <c r="J537" s="42"/>
      <c r="K537" s="42"/>
      <c r="L537" s="42"/>
      <c r="M537" s="42"/>
      <c r="N537" s="42"/>
      <c r="O537" s="42"/>
    </row>
    <row r="538" spans="1:15">
      <c r="A538" s="56" t="s">
        <v>477</v>
      </c>
      <c r="B538" s="56"/>
      <c r="C538" s="57" t="s">
        <v>250</v>
      </c>
      <c r="D538" s="41">
        <f t="shared" si="10"/>
        <v>0</v>
      </c>
      <c r="E538" s="42">
        <v>0</v>
      </c>
      <c r="F538" s="42">
        <v>0</v>
      </c>
      <c r="G538" s="42">
        <v>0</v>
      </c>
      <c r="H538" s="42">
        <v>0</v>
      </c>
      <c r="I538" s="42">
        <v>0</v>
      </c>
      <c r="J538" s="42"/>
      <c r="K538" s="42"/>
      <c r="L538" s="42"/>
      <c r="M538" s="42"/>
      <c r="N538" s="42"/>
      <c r="O538" s="42"/>
    </row>
    <row r="539" spans="1:15">
      <c r="A539" s="56" t="s">
        <v>78</v>
      </c>
      <c r="B539" s="56" t="s">
        <v>1377</v>
      </c>
      <c r="C539" s="57" t="s">
        <v>250</v>
      </c>
      <c r="D539" s="41">
        <f t="shared" si="10"/>
        <v>0</v>
      </c>
      <c r="E539" s="42">
        <v>0</v>
      </c>
      <c r="F539" s="42">
        <v>0</v>
      </c>
      <c r="G539" s="42">
        <v>0</v>
      </c>
      <c r="H539" s="42">
        <v>0</v>
      </c>
      <c r="I539" s="42">
        <v>0</v>
      </c>
      <c r="J539" s="42"/>
      <c r="K539" s="42"/>
      <c r="L539" s="42"/>
      <c r="M539" s="42"/>
      <c r="N539" s="42"/>
      <c r="O539" s="42"/>
    </row>
    <row r="540" spans="1:15">
      <c r="A540" s="56" t="s">
        <v>79</v>
      </c>
      <c r="B540" s="56" t="s">
        <v>1365</v>
      </c>
      <c r="C540" s="57" t="s">
        <v>250</v>
      </c>
      <c r="D540" s="41">
        <f t="shared" si="10"/>
        <v>0</v>
      </c>
      <c r="E540" s="93">
        <v>0</v>
      </c>
      <c r="F540" s="42">
        <v>0</v>
      </c>
      <c r="G540" s="42">
        <v>0</v>
      </c>
      <c r="H540" s="42">
        <v>0</v>
      </c>
      <c r="I540" s="42">
        <v>0</v>
      </c>
      <c r="J540" s="42"/>
      <c r="K540" s="42"/>
      <c r="L540" s="42"/>
      <c r="M540" s="42"/>
      <c r="N540" s="42"/>
      <c r="O540" s="42"/>
    </row>
    <row r="541" spans="1:15">
      <c r="A541" s="56" t="s">
        <v>464</v>
      </c>
      <c r="B541" s="56" t="s">
        <v>1365</v>
      </c>
      <c r="C541" s="57" t="s">
        <v>250</v>
      </c>
      <c r="D541" s="41">
        <f t="shared" si="10"/>
        <v>1</v>
      </c>
      <c r="E541" s="42">
        <v>0</v>
      </c>
      <c r="F541" s="42">
        <v>1</v>
      </c>
      <c r="G541" s="42">
        <v>0</v>
      </c>
      <c r="H541" s="42">
        <v>0</v>
      </c>
      <c r="I541" s="42">
        <v>0</v>
      </c>
      <c r="J541" s="42"/>
      <c r="K541" s="42"/>
      <c r="L541" s="42"/>
      <c r="M541" s="42"/>
      <c r="N541" s="42"/>
      <c r="O541" s="42"/>
    </row>
    <row r="542" spans="1:15">
      <c r="A542" s="56" t="s">
        <v>1229</v>
      </c>
      <c r="B542" s="56" t="s">
        <v>1365</v>
      </c>
      <c r="C542" s="57" t="s">
        <v>250</v>
      </c>
      <c r="D542" s="41">
        <f t="shared" si="10"/>
        <v>0</v>
      </c>
      <c r="E542" s="42">
        <v>0</v>
      </c>
      <c r="F542" s="42">
        <v>0</v>
      </c>
      <c r="G542" s="42">
        <v>0</v>
      </c>
      <c r="H542" s="42">
        <v>0</v>
      </c>
      <c r="I542" s="42">
        <v>0</v>
      </c>
      <c r="J542" s="42"/>
      <c r="K542" s="42"/>
      <c r="L542" s="42"/>
      <c r="M542" s="42"/>
      <c r="N542" s="42"/>
      <c r="O542" s="42"/>
    </row>
    <row r="543" spans="1:15">
      <c r="A543" s="56" t="s">
        <v>80</v>
      </c>
      <c r="B543" s="56" t="s">
        <v>1377</v>
      </c>
      <c r="C543" s="57" t="s">
        <v>250</v>
      </c>
      <c r="D543" s="41">
        <f t="shared" si="10"/>
        <v>1</v>
      </c>
      <c r="E543" s="42">
        <v>0</v>
      </c>
      <c r="F543" s="42">
        <v>0</v>
      </c>
      <c r="G543" s="42">
        <v>0</v>
      </c>
      <c r="H543" s="93">
        <v>1</v>
      </c>
      <c r="I543" s="42">
        <v>0</v>
      </c>
      <c r="J543" s="42"/>
      <c r="K543" s="42"/>
      <c r="L543" s="42"/>
      <c r="M543" s="42"/>
      <c r="N543" s="42"/>
      <c r="O543" s="42"/>
    </row>
    <row r="544" spans="1:15">
      <c r="A544" s="56" t="s">
        <v>465</v>
      </c>
      <c r="B544" s="56" t="s">
        <v>1377</v>
      </c>
      <c r="C544" s="57" t="s">
        <v>250</v>
      </c>
      <c r="D544" s="41">
        <f t="shared" si="10"/>
        <v>1</v>
      </c>
      <c r="E544" s="42">
        <v>0</v>
      </c>
      <c r="F544" s="42">
        <v>0</v>
      </c>
      <c r="G544" s="42">
        <v>0</v>
      </c>
      <c r="H544" s="42">
        <v>0</v>
      </c>
      <c r="I544" s="42">
        <v>1</v>
      </c>
      <c r="J544" s="42"/>
      <c r="K544" s="42"/>
      <c r="L544" s="42"/>
      <c r="M544" s="42"/>
      <c r="N544" s="42"/>
      <c r="O544" s="42"/>
    </row>
    <row r="545" spans="1:15">
      <c r="A545" s="56" t="s">
        <v>476</v>
      </c>
      <c r="B545" s="56" t="s">
        <v>1365</v>
      </c>
      <c r="C545" s="57" t="s">
        <v>250</v>
      </c>
      <c r="D545" s="41">
        <f t="shared" si="10"/>
        <v>1</v>
      </c>
      <c r="E545" s="42">
        <v>0</v>
      </c>
      <c r="F545" s="42">
        <v>0</v>
      </c>
      <c r="G545" s="42">
        <v>1</v>
      </c>
      <c r="H545" s="42">
        <v>0</v>
      </c>
      <c r="I545" s="42">
        <v>0</v>
      </c>
      <c r="J545" s="42"/>
      <c r="K545" s="42"/>
      <c r="L545" s="42"/>
      <c r="M545" s="42"/>
      <c r="N545" s="42"/>
      <c r="O545" s="42"/>
    </row>
    <row r="546" spans="1:15">
      <c r="A546" s="56" t="s">
        <v>1232</v>
      </c>
      <c r="B546" s="56" t="s">
        <v>1365</v>
      </c>
      <c r="C546" s="57" t="s">
        <v>250</v>
      </c>
      <c r="D546" s="41">
        <f t="shared" si="10"/>
        <v>0</v>
      </c>
      <c r="E546" s="42">
        <v>0</v>
      </c>
      <c r="F546" s="42">
        <v>0</v>
      </c>
      <c r="G546" s="42">
        <v>0</v>
      </c>
      <c r="H546" s="42">
        <v>0</v>
      </c>
      <c r="I546" s="42">
        <v>0</v>
      </c>
      <c r="J546" s="42"/>
      <c r="K546" s="42"/>
      <c r="L546" s="42"/>
      <c r="M546" s="42"/>
      <c r="N546" s="42"/>
      <c r="O546" s="42"/>
    </row>
    <row r="547" spans="1:15">
      <c r="A547" s="56" t="s">
        <v>473</v>
      </c>
      <c r="B547" s="56" t="s">
        <v>1418</v>
      </c>
      <c r="C547" s="57" t="s">
        <v>250</v>
      </c>
      <c r="D547" s="41">
        <f t="shared" si="10"/>
        <v>0</v>
      </c>
      <c r="E547" s="42">
        <v>0</v>
      </c>
      <c r="F547" s="42">
        <v>0</v>
      </c>
      <c r="G547" s="42">
        <v>0</v>
      </c>
      <c r="H547" s="42">
        <v>0</v>
      </c>
      <c r="I547" s="42">
        <v>0</v>
      </c>
      <c r="J547" s="42"/>
      <c r="K547" s="42"/>
      <c r="L547" s="42"/>
      <c r="M547" s="42"/>
      <c r="N547" s="42"/>
      <c r="O547" s="42"/>
    </row>
    <row r="548" spans="1:15">
      <c r="A548" s="56" t="s">
        <v>467</v>
      </c>
      <c r="B548" s="56" t="s">
        <v>1418</v>
      </c>
      <c r="C548" s="57" t="s">
        <v>250</v>
      </c>
      <c r="D548" s="41">
        <f t="shared" si="10"/>
        <v>0</v>
      </c>
      <c r="E548" s="42">
        <v>0</v>
      </c>
      <c r="F548" s="42">
        <v>0</v>
      </c>
      <c r="G548" s="42">
        <v>0</v>
      </c>
      <c r="H548" s="42">
        <v>0</v>
      </c>
      <c r="I548" s="42">
        <v>0</v>
      </c>
      <c r="J548" s="42"/>
      <c r="K548" s="42"/>
      <c r="L548" s="42"/>
      <c r="M548" s="42"/>
      <c r="N548" s="42"/>
      <c r="O548" s="42"/>
    </row>
    <row r="549" spans="1:15">
      <c r="A549" s="56" t="s">
        <v>81</v>
      </c>
      <c r="B549" s="56" t="s">
        <v>1365</v>
      </c>
      <c r="C549" s="57" t="s">
        <v>250</v>
      </c>
      <c r="D549" s="41">
        <f t="shared" si="10"/>
        <v>0</v>
      </c>
      <c r="E549" s="42">
        <v>0</v>
      </c>
      <c r="F549" s="42">
        <v>0</v>
      </c>
      <c r="G549" s="42">
        <v>0</v>
      </c>
      <c r="H549" s="42">
        <v>0</v>
      </c>
      <c r="I549" s="42">
        <v>0</v>
      </c>
      <c r="J549" s="42"/>
      <c r="K549" s="42"/>
      <c r="L549" s="42"/>
      <c r="M549" s="42"/>
      <c r="N549" s="42"/>
      <c r="O549" s="42"/>
    </row>
    <row r="550" spans="1:15">
      <c r="A550" s="56" t="s">
        <v>1231</v>
      </c>
      <c r="B550" s="56" t="s">
        <v>1418</v>
      </c>
      <c r="C550" s="57" t="s">
        <v>250</v>
      </c>
      <c r="D550" s="41">
        <f t="shared" si="10"/>
        <v>0</v>
      </c>
      <c r="E550" s="42">
        <v>0</v>
      </c>
      <c r="F550" s="42">
        <v>0</v>
      </c>
      <c r="G550" s="42">
        <v>0</v>
      </c>
      <c r="H550" s="42">
        <v>0</v>
      </c>
      <c r="I550" s="42">
        <v>0</v>
      </c>
      <c r="J550" s="42"/>
      <c r="K550" s="42"/>
      <c r="L550" s="42"/>
      <c r="M550" s="42"/>
      <c r="N550" s="42"/>
      <c r="O550" s="42"/>
    </row>
    <row r="551" spans="1:15">
      <c r="A551" s="56" t="s">
        <v>82</v>
      </c>
      <c r="B551" s="56" t="s">
        <v>1377</v>
      </c>
      <c r="C551" s="57" t="s">
        <v>250</v>
      </c>
      <c r="D551" s="41">
        <f t="shared" si="10"/>
        <v>0</v>
      </c>
      <c r="E551" s="42">
        <v>0</v>
      </c>
      <c r="F551" s="42">
        <v>0</v>
      </c>
      <c r="G551" s="42">
        <v>0</v>
      </c>
      <c r="H551" s="42">
        <v>0</v>
      </c>
      <c r="I551" s="42">
        <v>0</v>
      </c>
      <c r="J551" s="42"/>
      <c r="K551" s="42"/>
      <c r="L551" s="42"/>
      <c r="M551" s="42"/>
      <c r="N551" s="42"/>
      <c r="O551" s="42"/>
    </row>
    <row r="552" spans="1:15">
      <c r="A552" s="56" t="s">
        <v>470</v>
      </c>
      <c r="B552" s="56" t="s">
        <v>1365</v>
      </c>
      <c r="C552" s="57" t="s">
        <v>250</v>
      </c>
      <c r="D552" s="41">
        <f t="shared" si="10"/>
        <v>0</v>
      </c>
      <c r="E552" s="42">
        <v>0</v>
      </c>
      <c r="F552" s="42">
        <v>0</v>
      </c>
      <c r="G552" s="42">
        <v>0</v>
      </c>
      <c r="H552" s="42">
        <v>0</v>
      </c>
      <c r="I552" s="42">
        <v>0</v>
      </c>
      <c r="J552" s="42"/>
      <c r="K552" s="42"/>
      <c r="L552" s="42"/>
      <c r="M552" s="42"/>
      <c r="N552" s="42"/>
      <c r="O552" s="42"/>
    </row>
    <row r="553" spans="1:15">
      <c r="A553" s="56" t="s">
        <v>469</v>
      </c>
      <c r="B553" s="56" t="s">
        <v>1418</v>
      </c>
      <c r="C553" s="57" t="s">
        <v>250</v>
      </c>
      <c r="D553" s="41">
        <f t="shared" si="10"/>
        <v>0</v>
      </c>
      <c r="E553" s="42">
        <v>0</v>
      </c>
      <c r="F553" s="42">
        <v>0</v>
      </c>
      <c r="G553" s="42">
        <v>0</v>
      </c>
      <c r="H553" s="42">
        <v>0</v>
      </c>
      <c r="I553" s="42">
        <v>0</v>
      </c>
      <c r="J553" s="42"/>
      <c r="K553" s="42"/>
      <c r="L553" s="42"/>
      <c r="M553" s="42"/>
      <c r="N553" s="42"/>
      <c r="O553" s="42"/>
    </row>
    <row r="554" spans="1:15">
      <c r="A554" s="56" t="s">
        <v>475</v>
      </c>
      <c r="B554" s="56"/>
      <c r="C554" s="57" t="s">
        <v>250</v>
      </c>
      <c r="D554" s="41">
        <f t="shared" si="10"/>
        <v>0</v>
      </c>
      <c r="E554" s="42">
        <v>0</v>
      </c>
      <c r="F554" s="42">
        <v>0</v>
      </c>
      <c r="G554" s="42">
        <v>0</v>
      </c>
      <c r="H554" s="42">
        <v>0</v>
      </c>
      <c r="I554" s="42">
        <v>0</v>
      </c>
      <c r="J554" s="42"/>
      <c r="K554" s="42"/>
      <c r="L554" s="42"/>
      <c r="M554" s="42"/>
      <c r="N554" s="42"/>
      <c r="O554" s="42"/>
    </row>
    <row r="555" spans="1:15" ht="16.2" thickBot="1">
      <c r="A555" s="56" t="s">
        <v>143</v>
      </c>
      <c r="B555" s="56" t="s">
        <v>1365</v>
      </c>
      <c r="C555" s="57" t="s">
        <v>250</v>
      </c>
      <c r="D555" s="41">
        <f t="shared" si="10"/>
        <v>0</v>
      </c>
      <c r="E555" s="42">
        <v>0</v>
      </c>
      <c r="F555" s="42">
        <v>0</v>
      </c>
      <c r="G555" s="42">
        <v>0</v>
      </c>
      <c r="H555" s="93">
        <v>0</v>
      </c>
      <c r="I555" s="42">
        <v>0</v>
      </c>
      <c r="J555" s="42"/>
      <c r="K555" s="42"/>
      <c r="L555" s="42"/>
      <c r="M555" s="42"/>
      <c r="N555" s="42"/>
      <c r="O555" s="42"/>
    </row>
    <row r="556" spans="1:15" ht="16.2" thickBot="1">
      <c r="A556" s="56" t="s">
        <v>466</v>
      </c>
      <c r="B556" s="56" t="s">
        <v>1365</v>
      </c>
      <c r="C556" s="57" t="s">
        <v>250</v>
      </c>
      <c r="D556" s="41">
        <f t="shared" si="10"/>
        <v>0</v>
      </c>
      <c r="E556" s="42">
        <v>0</v>
      </c>
      <c r="F556" s="42">
        <v>0</v>
      </c>
      <c r="G556" s="42">
        <v>0</v>
      </c>
      <c r="H556" s="94">
        <v>0</v>
      </c>
      <c r="I556" s="22"/>
      <c r="J556" s="42"/>
      <c r="K556" s="42"/>
      <c r="L556" s="42"/>
      <c r="M556" s="24"/>
      <c r="N556" s="42"/>
      <c r="O556" s="42"/>
    </row>
    <row r="557" spans="1:15">
      <c r="A557" s="56" t="s">
        <v>1230</v>
      </c>
      <c r="B557" s="56" t="s">
        <v>1365</v>
      </c>
      <c r="C557" s="57" t="s">
        <v>250</v>
      </c>
      <c r="D557" s="41">
        <f t="shared" si="10"/>
        <v>0</v>
      </c>
      <c r="E557" s="42">
        <v>0</v>
      </c>
      <c r="F557" s="42">
        <v>0</v>
      </c>
      <c r="G557" s="42">
        <v>0</v>
      </c>
      <c r="H557" s="42">
        <v>0</v>
      </c>
      <c r="I557" s="42">
        <v>0</v>
      </c>
      <c r="J557" s="42"/>
      <c r="K557" s="42"/>
      <c r="L557" s="42"/>
      <c r="M557" s="24"/>
      <c r="N557" s="42"/>
      <c r="O557" s="42"/>
    </row>
    <row r="558" spans="1:15">
      <c r="A558" s="56" t="s">
        <v>472</v>
      </c>
      <c r="B558" s="56" t="s">
        <v>1365</v>
      </c>
      <c r="C558" s="57" t="s">
        <v>250</v>
      </c>
      <c r="D558" s="41">
        <f t="shared" si="10"/>
        <v>0</v>
      </c>
      <c r="E558" s="42">
        <v>0</v>
      </c>
      <c r="F558" s="42">
        <v>0</v>
      </c>
      <c r="G558" s="42">
        <v>0</v>
      </c>
      <c r="H558" s="42">
        <v>0</v>
      </c>
      <c r="I558" s="42">
        <v>0</v>
      </c>
      <c r="J558" s="42"/>
      <c r="K558" s="42"/>
      <c r="L558" s="42"/>
      <c r="M558" s="42"/>
      <c r="N558" s="42"/>
      <c r="O558" s="42"/>
    </row>
    <row r="559" spans="1:15">
      <c r="A559" s="56" t="s">
        <v>471</v>
      </c>
      <c r="B559" s="56" t="s">
        <v>1365</v>
      </c>
      <c r="C559" s="57" t="s">
        <v>250</v>
      </c>
      <c r="D559" s="41">
        <f t="shared" si="10"/>
        <v>0</v>
      </c>
      <c r="E559" s="42">
        <v>0</v>
      </c>
      <c r="F559" s="42">
        <v>0</v>
      </c>
      <c r="G559" s="42">
        <v>0</v>
      </c>
      <c r="H559" s="42">
        <v>0</v>
      </c>
      <c r="I559" s="42">
        <v>0</v>
      </c>
      <c r="J559" s="42"/>
      <c r="K559" s="42"/>
      <c r="L559" s="42"/>
      <c r="M559" s="42"/>
      <c r="N559" s="42"/>
      <c r="O559" s="42"/>
    </row>
    <row r="560" spans="1:15">
      <c r="A560" s="56" t="s">
        <v>83</v>
      </c>
      <c r="B560" s="56" t="s">
        <v>1365</v>
      </c>
      <c r="C560" s="57" t="s">
        <v>250</v>
      </c>
      <c r="D560" s="41">
        <f t="shared" si="10"/>
        <v>0</v>
      </c>
      <c r="E560" s="42">
        <v>0</v>
      </c>
      <c r="F560" s="42">
        <v>0</v>
      </c>
      <c r="G560" s="42">
        <v>0</v>
      </c>
      <c r="H560" s="42">
        <v>0</v>
      </c>
      <c r="I560" s="42">
        <v>0</v>
      </c>
      <c r="J560" s="42"/>
      <c r="K560" s="42"/>
      <c r="L560" s="42"/>
      <c r="M560" s="42"/>
      <c r="N560" s="42"/>
      <c r="O560" s="42"/>
    </row>
    <row r="561" spans="1:15">
      <c r="A561" s="56" t="s">
        <v>1110</v>
      </c>
      <c r="B561" s="56" t="s">
        <v>1360</v>
      </c>
      <c r="C561" s="57" t="s">
        <v>119</v>
      </c>
      <c r="D561" s="41">
        <f t="shared" si="10"/>
        <v>0</v>
      </c>
      <c r="E561" s="42">
        <v>0</v>
      </c>
      <c r="F561" s="42">
        <v>0</v>
      </c>
      <c r="G561" s="42">
        <v>0</v>
      </c>
      <c r="H561" s="42">
        <v>0</v>
      </c>
      <c r="I561" s="42">
        <v>0</v>
      </c>
      <c r="J561" s="42">
        <v>0</v>
      </c>
      <c r="K561" s="42"/>
      <c r="L561" s="42"/>
      <c r="M561" s="42"/>
      <c r="N561" s="42"/>
      <c r="O561" s="42"/>
    </row>
    <row r="562" spans="1:15">
      <c r="A562" s="56" t="s">
        <v>335</v>
      </c>
      <c r="B562" s="56" t="s">
        <v>1360</v>
      </c>
      <c r="C562" s="57" t="s">
        <v>119</v>
      </c>
      <c r="D562" s="41">
        <f t="shared" si="10"/>
        <v>0</v>
      </c>
      <c r="E562" s="42">
        <v>0</v>
      </c>
      <c r="F562" s="42">
        <v>0</v>
      </c>
      <c r="G562" s="42">
        <v>0</v>
      </c>
      <c r="H562" s="42">
        <v>0</v>
      </c>
      <c r="I562" s="42">
        <v>0</v>
      </c>
      <c r="J562" s="42">
        <v>0</v>
      </c>
      <c r="K562" s="42"/>
      <c r="L562" s="42"/>
      <c r="M562" s="42"/>
      <c r="N562" s="42"/>
      <c r="O562" s="42"/>
    </row>
    <row r="563" spans="1:15">
      <c r="A563" s="56" t="s">
        <v>1112</v>
      </c>
      <c r="B563" s="56" t="s">
        <v>1360</v>
      </c>
      <c r="C563" s="57" t="s">
        <v>119</v>
      </c>
      <c r="D563" s="41">
        <f t="shared" si="10"/>
        <v>0</v>
      </c>
      <c r="E563" s="42">
        <v>0</v>
      </c>
      <c r="F563" s="42">
        <v>0</v>
      </c>
      <c r="G563" s="42">
        <v>0</v>
      </c>
      <c r="H563" s="42">
        <v>0</v>
      </c>
      <c r="I563" s="42">
        <v>0</v>
      </c>
      <c r="J563" s="42">
        <v>0</v>
      </c>
      <c r="K563" s="42"/>
      <c r="L563" s="42"/>
      <c r="M563" s="42"/>
      <c r="N563" s="42"/>
      <c r="O563" s="42"/>
    </row>
    <row r="564" spans="1:15">
      <c r="A564" s="56" t="s">
        <v>1114</v>
      </c>
      <c r="B564" s="56" t="s">
        <v>1360</v>
      </c>
      <c r="C564" s="57" t="s">
        <v>119</v>
      </c>
      <c r="D564" s="41">
        <f t="shared" si="10"/>
        <v>0</v>
      </c>
      <c r="E564" s="42">
        <v>0</v>
      </c>
      <c r="F564" s="42">
        <v>0</v>
      </c>
      <c r="G564" s="42">
        <v>0</v>
      </c>
      <c r="H564" s="42">
        <v>0</v>
      </c>
      <c r="I564" s="42">
        <v>0</v>
      </c>
      <c r="J564" s="42">
        <v>0</v>
      </c>
      <c r="K564" s="42"/>
      <c r="L564" s="42"/>
      <c r="M564" s="42"/>
      <c r="N564" s="42"/>
      <c r="O564" s="42"/>
    </row>
    <row r="565" spans="1:15">
      <c r="A565" s="56" t="s">
        <v>740</v>
      </c>
      <c r="B565" s="56"/>
      <c r="C565" s="57" t="s">
        <v>119</v>
      </c>
      <c r="D565" s="41">
        <f t="shared" si="10"/>
        <v>0</v>
      </c>
      <c r="E565" s="42">
        <v>0</v>
      </c>
      <c r="F565" s="42">
        <v>0</v>
      </c>
      <c r="G565" s="42">
        <v>0</v>
      </c>
      <c r="H565" s="42">
        <v>0</v>
      </c>
      <c r="I565" s="42">
        <v>0</v>
      </c>
      <c r="J565" s="42">
        <v>0</v>
      </c>
      <c r="K565" s="42"/>
      <c r="L565" s="42"/>
      <c r="M565" s="42"/>
      <c r="N565" s="42"/>
      <c r="O565" s="42"/>
    </row>
    <row r="566" spans="1:15">
      <c r="A566" s="56" t="s">
        <v>336</v>
      </c>
      <c r="B566" s="56" t="s">
        <v>1360</v>
      </c>
      <c r="C566" s="57" t="s">
        <v>119</v>
      </c>
      <c r="D566" s="41">
        <f t="shared" si="10"/>
        <v>3</v>
      </c>
      <c r="E566" s="42">
        <v>0</v>
      </c>
      <c r="F566" s="42">
        <v>0</v>
      </c>
      <c r="G566" s="42">
        <v>0</v>
      </c>
      <c r="H566" s="42">
        <v>2</v>
      </c>
      <c r="I566" s="42">
        <v>0</v>
      </c>
      <c r="J566" s="42">
        <v>1</v>
      </c>
      <c r="K566" s="42"/>
      <c r="L566" s="42"/>
      <c r="M566" s="42"/>
      <c r="N566" s="42"/>
      <c r="O566" s="42"/>
    </row>
    <row r="567" spans="1:15">
      <c r="A567" s="56" t="s">
        <v>741</v>
      </c>
      <c r="B567" s="56" t="s">
        <v>1372</v>
      </c>
      <c r="C567" s="57" t="s">
        <v>119</v>
      </c>
      <c r="D567" s="41">
        <f t="shared" si="10"/>
        <v>0</v>
      </c>
      <c r="E567" s="42">
        <v>0</v>
      </c>
      <c r="F567" s="42">
        <v>0</v>
      </c>
      <c r="G567" s="42">
        <v>0</v>
      </c>
      <c r="H567" s="42">
        <v>0</v>
      </c>
      <c r="I567" s="42">
        <v>0</v>
      </c>
      <c r="J567" s="42">
        <v>0</v>
      </c>
      <c r="K567" s="42"/>
      <c r="L567" s="42"/>
      <c r="M567" s="42"/>
      <c r="N567" s="42"/>
      <c r="O567" s="42"/>
    </row>
    <row r="568" spans="1:15">
      <c r="A568" s="56" t="s">
        <v>736</v>
      </c>
      <c r="B568" s="56" t="s">
        <v>1360</v>
      </c>
      <c r="C568" s="57" t="s">
        <v>119</v>
      </c>
      <c r="D568" s="41">
        <f t="shared" si="10"/>
        <v>0</v>
      </c>
      <c r="E568" s="42">
        <v>0</v>
      </c>
      <c r="F568" s="42">
        <v>0</v>
      </c>
      <c r="G568" s="42">
        <v>0</v>
      </c>
      <c r="H568" s="42">
        <v>0</v>
      </c>
      <c r="I568" s="42">
        <v>0</v>
      </c>
      <c r="J568" s="42">
        <v>0</v>
      </c>
      <c r="K568" s="42"/>
      <c r="L568" s="42"/>
      <c r="M568" s="42"/>
      <c r="N568" s="42"/>
      <c r="O568" s="42"/>
    </row>
    <row r="569" spans="1:15">
      <c r="A569" s="56" t="s">
        <v>337</v>
      </c>
      <c r="B569" s="56" t="s">
        <v>1360</v>
      </c>
      <c r="C569" s="57" t="s">
        <v>119</v>
      </c>
      <c r="D569" s="41">
        <f t="shared" si="10"/>
        <v>0</v>
      </c>
      <c r="E569" s="42">
        <v>0</v>
      </c>
      <c r="F569" s="42">
        <v>0</v>
      </c>
      <c r="G569" s="42">
        <v>0</v>
      </c>
      <c r="H569" s="42">
        <v>0</v>
      </c>
      <c r="I569" s="42">
        <v>0</v>
      </c>
      <c r="J569" s="42">
        <v>0</v>
      </c>
      <c r="K569" s="42"/>
      <c r="L569" s="42"/>
      <c r="M569" s="42"/>
      <c r="N569" s="42"/>
      <c r="O569" s="42"/>
    </row>
    <row r="570" spans="1:15">
      <c r="A570" s="56" t="s">
        <v>738</v>
      </c>
      <c r="B570" s="56" t="s">
        <v>1360</v>
      </c>
      <c r="C570" s="57" t="s">
        <v>119</v>
      </c>
      <c r="D570" s="41">
        <f t="shared" si="10"/>
        <v>0</v>
      </c>
      <c r="E570" s="42">
        <v>0</v>
      </c>
      <c r="F570" s="42">
        <v>0</v>
      </c>
      <c r="G570" s="42">
        <v>0</v>
      </c>
      <c r="H570" s="42">
        <v>0</v>
      </c>
      <c r="I570" s="42">
        <v>0</v>
      </c>
      <c r="J570" s="42">
        <v>0</v>
      </c>
      <c r="K570" s="42"/>
      <c r="L570" s="42"/>
      <c r="M570" s="42"/>
      <c r="N570" s="42"/>
      <c r="O570" s="42"/>
    </row>
    <row r="571" spans="1:15">
      <c r="A571" s="56" t="s">
        <v>338</v>
      </c>
      <c r="B571" s="56" t="s">
        <v>1360</v>
      </c>
      <c r="C571" s="57" t="s">
        <v>119</v>
      </c>
      <c r="D571" s="41">
        <f t="shared" si="10"/>
        <v>0</v>
      </c>
      <c r="E571" s="42">
        <v>0</v>
      </c>
      <c r="F571" s="42">
        <v>0</v>
      </c>
      <c r="G571" s="42">
        <v>0</v>
      </c>
      <c r="H571" s="42">
        <v>0</v>
      </c>
      <c r="I571" s="42">
        <v>0</v>
      </c>
      <c r="J571" s="42">
        <v>0</v>
      </c>
      <c r="K571" s="42"/>
      <c r="L571" s="42"/>
      <c r="M571" s="42"/>
      <c r="N571" s="42"/>
      <c r="O571" s="42"/>
    </row>
    <row r="572" spans="1:15">
      <c r="A572" s="56" t="s">
        <v>339</v>
      </c>
      <c r="B572" s="56" t="s">
        <v>1372</v>
      </c>
      <c r="C572" s="57" t="s">
        <v>119</v>
      </c>
      <c r="D572" s="41">
        <f t="shared" si="10"/>
        <v>0</v>
      </c>
      <c r="E572" s="42">
        <v>0</v>
      </c>
      <c r="F572" s="42">
        <v>0</v>
      </c>
      <c r="G572" s="42">
        <v>0</v>
      </c>
      <c r="H572" s="42">
        <v>0</v>
      </c>
      <c r="I572" s="42">
        <v>0</v>
      </c>
      <c r="J572" s="42">
        <v>0</v>
      </c>
      <c r="K572" s="42"/>
      <c r="L572" s="42"/>
      <c r="M572" s="42"/>
      <c r="N572" s="42"/>
      <c r="O572" s="42"/>
    </row>
    <row r="573" spans="1:15">
      <c r="A573" s="56" t="s">
        <v>1113</v>
      </c>
      <c r="B573" s="56"/>
      <c r="C573" s="57" t="s">
        <v>119</v>
      </c>
      <c r="D573" s="41">
        <f t="shared" si="10"/>
        <v>0</v>
      </c>
      <c r="E573" s="42">
        <v>0</v>
      </c>
      <c r="F573" s="42">
        <v>0</v>
      </c>
      <c r="G573" s="42">
        <v>0</v>
      </c>
      <c r="H573" s="42">
        <v>0</v>
      </c>
      <c r="I573" s="42">
        <v>0</v>
      </c>
      <c r="J573" s="42">
        <v>0</v>
      </c>
      <c r="K573" s="42"/>
      <c r="L573" s="42"/>
      <c r="M573" s="42"/>
      <c r="N573" s="42"/>
      <c r="O573" s="42"/>
    </row>
    <row r="574" spans="1:15">
      <c r="A574" s="56" t="s">
        <v>340</v>
      </c>
      <c r="B574" s="56" t="s">
        <v>1360</v>
      </c>
      <c r="C574" s="57" t="s">
        <v>119</v>
      </c>
      <c r="D574" s="41">
        <f t="shared" si="10"/>
        <v>0</v>
      </c>
      <c r="E574" s="42">
        <v>0</v>
      </c>
      <c r="F574" s="42">
        <v>0</v>
      </c>
      <c r="G574" s="42">
        <v>0</v>
      </c>
      <c r="H574" s="42">
        <v>0</v>
      </c>
      <c r="I574" s="42">
        <v>0</v>
      </c>
      <c r="J574" s="42">
        <v>0</v>
      </c>
      <c r="K574" s="42"/>
      <c r="L574" s="42"/>
      <c r="M574" s="42"/>
      <c r="N574" s="42"/>
      <c r="O574" s="42"/>
    </row>
    <row r="575" spans="1:15">
      <c r="A575" s="56" t="s">
        <v>341</v>
      </c>
      <c r="B575" s="56"/>
      <c r="C575" s="57" t="s">
        <v>119</v>
      </c>
      <c r="D575" s="41">
        <f t="shared" si="10"/>
        <v>0</v>
      </c>
      <c r="E575" s="42">
        <v>0</v>
      </c>
      <c r="F575" s="42">
        <v>0</v>
      </c>
      <c r="G575" s="42">
        <v>0</v>
      </c>
      <c r="H575" s="42">
        <v>0</v>
      </c>
      <c r="I575" s="42">
        <v>0</v>
      </c>
      <c r="J575" s="42">
        <v>0</v>
      </c>
      <c r="K575" s="42"/>
      <c r="L575" s="42"/>
      <c r="M575" s="42"/>
      <c r="N575" s="42"/>
      <c r="O575" s="42"/>
    </row>
    <row r="576" spans="1:15">
      <c r="A576" s="56" t="s">
        <v>737</v>
      </c>
      <c r="B576" s="56" t="s">
        <v>1360</v>
      </c>
      <c r="C576" s="57" t="s">
        <v>119</v>
      </c>
      <c r="D576" s="41">
        <f t="shared" si="10"/>
        <v>0</v>
      </c>
      <c r="E576" s="42">
        <v>0</v>
      </c>
      <c r="F576" s="42">
        <v>0</v>
      </c>
      <c r="G576" s="42">
        <v>0</v>
      </c>
      <c r="H576" s="42">
        <v>0</v>
      </c>
      <c r="I576" s="93">
        <v>0</v>
      </c>
      <c r="J576" s="42">
        <v>0</v>
      </c>
      <c r="K576" s="42"/>
      <c r="L576" s="42"/>
      <c r="M576" s="42"/>
      <c r="N576" s="42"/>
      <c r="O576" s="42"/>
    </row>
    <row r="577" spans="1:15">
      <c r="A577" s="56" t="s">
        <v>342</v>
      </c>
      <c r="B577" s="56" t="s">
        <v>1360</v>
      </c>
      <c r="C577" s="57" t="s">
        <v>119</v>
      </c>
      <c r="D577" s="41">
        <f t="shared" si="10"/>
        <v>0</v>
      </c>
      <c r="E577" s="42">
        <v>0</v>
      </c>
      <c r="F577" s="42">
        <v>0</v>
      </c>
      <c r="G577" s="42">
        <v>0</v>
      </c>
      <c r="H577" s="42">
        <v>0</v>
      </c>
      <c r="I577" s="42">
        <v>0</v>
      </c>
      <c r="J577" s="42">
        <v>0</v>
      </c>
      <c r="K577" s="42"/>
      <c r="L577" s="42"/>
      <c r="M577" s="42"/>
      <c r="N577" s="42"/>
      <c r="O577" s="42"/>
    </row>
    <row r="578" spans="1:15">
      <c r="A578" s="56" t="s">
        <v>739</v>
      </c>
      <c r="B578" s="56" t="s">
        <v>1372</v>
      </c>
      <c r="C578" s="57" t="s">
        <v>119</v>
      </c>
      <c r="D578" s="41">
        <f t="shared" si="10"/>
        <v>0</v>
      </c>
      <c r="E578" s="42">
        <v>0</v>
      </c>
      <c r="F578" s="42">
        <v>0</v>
      </c>
      <c r="G578" s="42">
        <v>0</v>
      </c>
      <c r="H578" s="42">
        <v>0</v>
      </c>
      <c r="I578" s="42">
        <v>0</v>
      </c>
      <c r="J578" s="42">
        <v>0</v>
      </c>
      <c r="K578" s="42"/>
      <c r="L578" s="42"/>
      <c r="M578" s="42"/>
      <c r="N578" s="42"/>
      <c r="O578" s="42"/>
    </row>
    <row r="579" spans="1:15">
      <c r="A579" s="56" t="s">
        <v>343</v>
      </c>
      <c r="B579" s="56" t="s">
        <v>1377</v>
      </c>
      <c r="C579" s="57" t="s">
        <v>119</v>
      </c>
      <c r="D579" s="41">
        <f t="shared" si="10"/>
        <v>0</v>
      </c>
      <c r="E579" s="42">
        <v>0</v>
      </c>
      <c r="F579" s="42">
        <v>0</v>
      </c>
      <c r="G579" s="42">
        <v>0</v>
      </c>
      <c r="H579" s="42">
        <v>0</v>
      </c>
      <c r="I579" s="42">
        <v>0</v>
      </c>
      <c r="J579" s="42">
        <v>0</v>
      </c>
      <c r="K579" s="42"/>
      <c r="L579" s="42"/>
      <c r="M579" s="42"/>
      <c r="N579" s="42"/>
      <c r="O579" s="42"/>
    </row>
    <row r="580" spans="1:15">
      <c r="A580" s="56" t="s">
        <v>742</v>
      </c>
      <c r="B580" s="56" t="s">
        <v>1360</v>
      </c>
      <c r="C580" s="57" t="s">
        <v>119</v>
      </c>
      <c r="D580" s="41">
        <f t="shared" si="10"/>
        <v>0</v>
      </c>
      <c r="E580" s="42">
        <v>0</v>
      </c>
      <c r="F580" s="42">
        <v>0</v>
      </c>
      <c r="G580" s="42">
        <v>0</v>
      </c>
      <c r="H580" s="42">
        <v>0</v>
      </c>
      <c r="I580" s="42">
        <v>0</v>
      </c>
      <c r="J580" s="42">
        <v>0</v>
      </c>
      <c r="K580" s="42"/>
      <c r="L580" s="42"/>
      <c r="M580" s="42"/>
      <c r="N580" s="42"/>
      <c r="O580" s="42"/>
    </row>
    <row r="581" spans="1:15">
      <c r="A581" s="56" t="s">
        <v>344</v>
      </c>
      <c r="B581" s="56" t="s">
        <v>1360</v>
      </c>
      <c r="C581" s="57" t="s">
        <v>119</v>
      </c>
      <c r="D581" s="41">
        <f t="shared" si="10"/>
        <v>0</v>
      </c>
      <c r="E581" s="42">
        <v>0</v>
      </c>
      <c r="F581" s="42">
        <v>0</v>
      </c>
      <c r="G581" s="42">
        <v>0</v>
      </c>
      <c r="H581" s="42">
        <v>0</v>
      </c>
      <c r="I581" s="42">
        <v>0</v>
      </c>
      <c r="J581" s="42">
        <v>0</v>
      </c>
      <c r="K581" s="42"/>
      <c r="L581" s="42"/>
      <c r="M581" s="42"/>
      <c r="N581" s="42"/>
      <c r="O581" s="42"/>
    </row>
    <row r="582" spans="1:15">
      <c r="A582" s="56" t="s">
        <v>1111</v>
      </c>
      <c r="B582" s="56" t="s">
        <v>1372</v>
      </c>
      <c r="C582" s="57" t="s">
        <v>119</v>
      </c>
      <c r="D582" s="41">
        <f t="shared" ref="D582:D645" si="11">SUM(E582:O582)</f>
        <v>0</v>
      </c>
      <c r="E582" s="42">
        <v>0</v>
      </c>
      <c r="F582" s="42">
        <v>0</v>
      </c>
      <c r="G582" s="42">
        <v>0</v>
      </c>
      <c r="H582" s="42">
        <v>0</v>
      </c>
      <c r="I582" s="42">
        <v>0</v>
      </c>
      <c r="J582" s="42">
        <v>0</v>
      </c>
      <c r="K582" s="42"/>
      <c r="L582" s="42"/>
      <c r="M582" s="42"/>
      <c r="N582" s="42"/>
      <c r="O582" s="42"/>
    </row>
    <row r="583" spans="1:15">
      <c r="A583" s="56" t="s">
        <v>345</v>
      </c>
      <c r="B583" s="56" t="s">
        <v>1360</v>
      </c>
      <c r="C583" s="57" t="s">
        <v>119</v>
      </c>
      <c r="D583" s="41">
        <f t="shared" si="11"/>
        <v>0</v>
      </c>
      <c r="E583" s="42">
        <v>0</v>
      </c>
      <c r="F583" s="42">
        <v>0</v>
      </c>
      <c r="G583" s="42">
        <v>0</v>
      </c>
      <c r="H583" s="42">
        <v>0</v>
      </c>
      <c r="I583" s="42">
        <v>0</v>
      </c>
      <c r="J583" s="42">
        <v>0</v>
      </c>
      <c r="K583" s="42"/>
      <c r="L583" s="42"/>
      <c r="M583" s="42"/>
      <c r="N583" s="42"/>
      <c r="O583" s="42"/>
    </row>
    <row r="584" spans="1:15">
      <c r="A584" s="56" t="s">
        <v>1115</v>
      </c>
      <c r="B584" s="56"/>
      <c r="C584" s="57" t="s">
        <v>119</v>
      </c>
      <c r="D584" s="41">
        <f t="shared" si="11"/>
        <v>0</v>
      </c>
      <c r="E584" s="42">
        <v>0</v>
      </c>
      <c r="F584" s="42">
        <v>0</v>
      </c>
      <c r="G584" s="42">
        <v>0</v>
      </c>
      <c r="H584" s="42">
        <v>0</v>
      </c>
      <c r="I584" s="42">
        <v>0</v>
      </c>
      <c r="J584" s="42">
        <v>0</v>
      </c>
      <c r="K584" s="42"/>
      <c r="L584" s="42"/>
      <c r="M584" s="42"/>
      <c r="N584" s="42"/>
      <c r="O584" s="42"/>
    </row>
    <row r="585" spans="1:15">
      <c r="A585" s="56" t="s">
        <v>346</v>
      </c>
      <c r="B585" s="56" t="s">
        <v>1418</v>
      </c>
      <c r="C585" s="57" t="s">
        <v>119</v>
      </c>
      <c r="D585" s="41">
        <f t="shared" si="11"/>
        <v>0</v>
      </c>
      <c r="E585" s="42">
        <v>0</v>
      </c>
      <c r="F585" s="42">
        <v>0</v>
      </c>
      <c r="G585" s="42">
        <v>0</v>
      </c>
      <c r="H585" s="42">
        <v>0</v>
      </c>
      <c r="I585" s="42">
        <v>0</v>
      </c>
      <c r="J585" s="42">
        <v>0</v>
      </c>
      <c r="K585" s="42"/>
      <c r="L585" s="42"/>
      <c r="M585" s="42"/>
      <c r="N585" s="42"/>
      <c r="O585" s="42"/>
    </row>
    <row r="586" spans="1:15">
      <c r="A586" s="56" t="s">
        <v>1125</v>
      </c>
      <c r="B586" s="56" t="s">
        <v>1363</v>
      </c>
      <c r="C586" s="57" t="s">
        <v>1148</v>
      </c>
      <c r="D586" s="41">
        <f t="shared" si="11"/>
        <v>0</v>
      </c>
      <c r="E586" s="42">
        <v>0</v>
      </c>
      <c r="F586" s="42">
        <v>0</v>
      </c>
      <c r="G586" s="42">
        <v>0</v>
      </c>
      <c r="H586" s="42">
        <v>0</v>
      </c>
      <c r="I586" s="42">
        <v>0</v>
      </c>
      <c r="J586" s="42">
        <v>0</v>
      </c>
      <c r="K586" s="42"/>
      <c r="L586" s="42"/>
      <c r="M586" s="42"/>
      <c r="N586" s="42"/>
      <c r="O586" s="42"/>
    </row>
    <row r="587" spans="1:15">
      <c r="A587" s="56" t="s">
        <v>1135</v>
      </c>
      <c r="B587" s="56" t="s">
        <v>1363</v>
      </c>
      <c r="C587" s="57" t="s">
        <v>1148</v>
      </c>
      <c r="D587" s="41">
        <f t="shared" si="11"/>
        <v>0</v>
      </c>
      <c r="E587" s="42">
        <v>0</v>
      </c>
      <c r="F587" s="42">
        <v>0</v>
      </c>
      <c r="G587" s="42">
        <v>0</v>
      </c>
      <c r="H587" s="42">
        <v>0</v>
      </c>
      <c r="I587" s="42">
        <v>0</v>
      </c>
      <c r="J587" s="42">
        <v>0</v>
      </c>
      <c r="K587" s="42"/>
      <c r="L587" s="42"/>
      <c r="M587" s="42"/>
      <c r="N587" s="42"/>
      <c r="O587" s="42"/>
    </row>
    <row r="588" spans="1:15">
      <c r="A588" s="56" t="s">
        <v>1133</v>
      </c>
      <c r="B588" s="56" t="s">
        <v>1363</v>
      </c>
      <c r="C588" s="57" t="s">
        <v>1148</v>
      </c>
      <c r="D588" s="41">
        <f t="shared" si="11"/>
        <v>0</v>
      </c>
      <c r="E588" s="42">
        <v>0</v>
      </c>
      <c r="F588" s="42">
        <v>0</v>
      </c>
      <c r="G588" s="42">
        <v>0</v>
      </c>
      <c r="H588" s="42">
        <v>0</v>
      </c>
      <c r="I588" s="42">
        <v>0</v>
      </c>
      <c r="J588" s="42">
        <v>0</v>
      </c>
      <c r="K588" s="42"/>
      <c r="L588" s="42"/>
      <c r="M588" s="42"/>
      <c r="N588" s="42"/>
      <c r="O588" s="42"/>
    </row>
    <row r="589" spans="1:15">
      <c r="A589" s="56" t="s">
        <v>583</v>
      </c>
      <c r="B589" s="56" t="s">
        <v>1372</v>
      </c>
      <c r="C589" s="57" t="s">
        <v>1148</v>
      </c>
      <c r="D589" s="41">
        <f t="shared" si="11"/>
        <v>0</v>
      </c>
      <c r="E589" s="42">
        <v>0</v>
      </c>
      <c r="F589" s="42">
        <v>0</v>
      </c>
      <c r="G589" s="42">
        <v>0</v>
      </c>
      <c r="H589" s="42">
        <v>0</v>
      </c>
      <c r="I589" s="42">
        <v>0</v>
      </c>
      <c r="J589" s="42">
        <v>0</v>
      </c>
      <c r="K589" s="42"/>
      <c r="L589" s="42"/>
      <c r="M589" s="42"/>
      <c r="N589" s="42"/>
      <c r="O589" s="42"/>
    </row>
    <row r="590" spans="1:15">
      <c r="A590" s="56" t="s">
        <v>582</v>
      </c>
      <c r="B590" s="56" t="s">
        <v>1363</v>
      </c>
      <c r="C590" s="57" t="s">
        <v>1148</v>
      </c>
      <c r="D590" s="41">
        <f t="shared" si="11"/>
        <v>0</v>
      </c>
      <c r="E590" s="42">
        <v>0</v>
      </c>
      <c r="F590" s="93">
        <v>0</v>
      </c>
      <c r="G590" s="42">
        <v>0</v>
      </c>
      <c r="H590" s="93">
        <v>0</v>
      </c>
      <c r="I590" s="42">
        <v>0</v>
      </c>
      <c r="J590" s="42">
        <v>0</v>
      </c>
      <c r="K590" s="42"/>
      <c r="L590" s="42"/>
      <c r="M590" s="42"/>
      <c r="N590" s="42"/>
      <c r="O590" s="42"/>
    </row>
    <row r="591" spans="1:15">
      <c r="A591" s="56" t="s">
        <v>1127</v>
      </c>
      <c r="B591" s="56" t="s">
        <v>1363</v>
      </c>
      <c r="C591" s="57" t="s">
        <v>1148</v>
      </c>
      <c r="D591" s="41">
        <f t="shared" si="11"/>
        <v>1</v>
      </c>
      <c r="E591" s="42">
        <v>0</v>
      </c>
      <c r="F591" s="42">
        <v>1</v>
      </c>
      <c r="G591" s="42">
        <v>0</v>
      </c>
      <c r="H591" s="42">
        <v>0</v>
      </c>
      <c r="I591" s="42">
        <v>0</v>
      </c>
      <c r="J591" s="42">
        <v>0</v>
      </c>
      <c r="K591" s="42"/>
      <c r="L591" s="42"/>
      <c r="M591" s="42"/>
      <c r="N591" s="42"/>
      <c r="O591" s="42"/>
    </row>
    <row r="592" spans="1:15">
      <c r="A592" s="56" t="s">
        <v>1132</v>
      </c>
      <c r="B592" s="56" t="s">
        <v>1363</v>
      </c>
      <c r="C592" s="57" t="s">
        <v>1148</v>
      </c>
      <c r="D592" s="41">
        <f t="shared" si="11"/>
        <v>0</v>
      </c>
      <c r="E592" s="42">
        <v>0</v>
      </c>
      <c r="F592" s="42">
        <v>0</v>
      </c>
      <c r="G592" s="42">
        <v>0</v>
      </c>
      <c r="H592" s="42">
        <v>0</v>
      </c>
      <c r="I592" s="42">
        <v>0</v>
      </c>
      <c r="J592" s="42">
        <v>0</v>
      </c>
      <c r="K592" s="42"/>
      <c r="L592" s="42"/>
      <c r="M592" s="42"/>
      <c r="N592" s="42"/>
      <c r="O592" s="42"/>
    </row>
    <row r="593" spans="1:15">
      <c r="A593" s="56" t="s">
        <v>584</v>
      </c>
      <c r="B593" s="56" t="s">
        <v>1363</v>
      </c>
      <c r="C593" s="57" t="s">
        <v>1148</v>
      </c>
      <c r="D593" s="41">
        <f t="shared" si="11"/>
        <v>0</v>
      </c>
      <c r="E593" s="42">
        <v>0</v>
      </c>
      <c r="F593" s="42">
        <v>0</v>
      </c>
      <c r="G593" s="42">
        <v>0</v>
      </c>
      <c r="H593" s="42">
        <v>0</v>
      </c>
      <c r="I593" s="42">
        <v>0</v>
      </c>
      <c r="J593" s="42">
        <v>0</v>
      </c>
      <c r="K593" s="42"/>
      <c r="L593" s="42"/>
      <c r="M593" s="42"/>
      <c r="N593" s="42"/>
      <c r="O593" s="42"/>
    </row>
    <row r="594" spans="1:15">
      <c r="A594" s="56" t="s">
        <v>1131</v>
      </c>
      <c r="B594" s="56" t="s">
        <v>1363</v>
      </c>
      <c r="C594" s="57" t="s">
        <v>1148</v>
      </c>
      <c r="D594" s="41">
        <f t="shared" si="11"/>
        <v>0</v>
      </c>
      <c r="E594" s="42">
        <v>0</v>
      </c>
      <c r="F594" s="42">
        <v>0</v>
      </c>
      <c r="G594" s="42">
        <v>0</v>
      </c>
      <c r="H594" s="42">
        <v>0</v>
      </c>
      <c r="I594" s="42">
        <v>0</v>
      </c>
      <c r="J594" s="42">
        <v>0</v>
      </c>
      <c r="K594" s="42"/>
      <c r="L594" s="42"/>
      <c r="M594" s="42"/>
      <c r="N594" s="42"/>
      <c r="O594" s="42"/>
    </row>
    <row r="595" spans="1:15">
      <c r="A595" s="56" t="s">
        <v>1136</v>
      </c>
      <c r="B595" s="56" t="s">
        <v>1363</v>
      </c>
      <c r="C595" s="57" t="s">
        <v>1148</v>
      </c>
      <c r="D595" s="41">
        <f t="shared" si="11"/>
        <v>2</v>
      </c>
      <c r="E595" s="42">
        <v>0</v>
      </c>
      <c r="F595" s="42">
        <v>0</v>
      </c>
      <c r="G595" s="42">
        <v>1</v>
      </c>
      <c r="H595" s="42">
        <v>0</v>
      </c>
      <c r="I595" s="42">
        <v>0</v>
      </c>
      <c r="J595" s="42">
        <v>1</v>
      </c>
      <c r="K595" s="42"/>
      <c r="L595" s="42"/>
      <c r="M595" s="42"/>
      <c r="N595" s="42"/>
      <c r="O595" s="42"/>
    </row>
    <row r="596" spans="1:15">
      <c r="A596" s="56" t="s">
        <v>288</v>
      </c>
      <c r="B596" s="56" t="s">
        <v>1363</v>
      </c>
      <c r="C596" s="57" t="s">
        <v>1148</v>
      </c>
      <c r="D596" s="41">
        <f t="shared" si="11"/>
        <v>0</v>
      </c>
      <c r="E596" s="42">
        <v>0</v>
      </c>
      <c r="F596" s="42">
        <v>0</v>
      </c>
      <c r="G596" s="42">
        <v>0</v>
      </c>
      <c r="H596" s="42">
        <v>0</v>
      </c>
      <c r="I596" s="42">
        <v>0</v>
      </c>
      <c r="J596" s="42">
        <v>0</v>
      </c>
      <c r="K596" s="42"/>
      <c r="L596" s="42"/>
      <c r="M596" s="42"/>
      <c r="N596" s="42"/>
      <c r="O596" s="42"/>
    </row>
    <row r="597" spans="1:15">
      <c r="A597" s="56" t="s">
        <v>1128</v>
      </c>
      <c r="B597" s="56" t="s">
        <v>1363</v>
      </c>
      <c r="C597" s="57" t="s">
        <v>1148</v>
      </c>
      <c r="D597" s="41">
        <f t="shared" si="11"/>
        <v>0</v>
      </c>
      <c r="E597" s="42">
        <v>0</v>
      </c>
      <c r="F597" s="42">
        <v>0</v>
      </c>
      <c r="G597" s="42">
        <v>0</v>
      </c>
      <c r="H597" s="42">
        <v>0</v>
      </c>
      <c r="I597" s="42">
        <v>0</v>
      </c>
      <c r="J597" s="42">
        <v>0</v>
      </c>
      <c r="K597" s="42"/>
      <c r="L597" s="42"/>
      <c r="M597" s="42"/>
      <c r="N597" s="42"/>
      <c r="O597" s="42"/>
    </row>
    <row r="598" spans="1:15">
      <c r="A598" s="56" t="s">
        <v>1126</v>
      </c>
      <c r="B598" s="56" t="s">
        <v>1363</v>
      </c>
      <c r="C598" s="57" t="s">
        <v>1148</v>
      </c>
      <c r="D598" s="41">
        <f t="shared" si="11"/>
        <v>0</v>
      </c>
      <c r="E598" s="42">
        <v>0</v>
      </c>
      <c r="F598" s="42">
        <v>0</v>
      </c>
      <c r="G598" s="42">
        <v>0</v>
      </c>
      <c r="H598" s="42">
        <v>0</v>
      </c>
      <c r="I598" s="42">
        <v>0</v>
      </c>
      <c r="J598" s="42">
        <v>0</v>
      </c>
      <c r="K598" s="42"/>
      <c r="L598" s="42"/>
      <c r="M598" s="42"/>
      <c r="N598" s="42"/>
      <c r="O598" s="42"/>
    </row>
    <row r="599" spans="1:15">
      <c r="A599" s="56" t="s">
        <v>712</v>
      </c>
      <c r="B599" s="56" t="s">
        <v>1363</v>
      </c>
      <c r="C599" s="57" t="s">
        <v>1148</v>
      </c>
      <c r="D599" s="41">
        <f t="shared" si="11"/>
        <v>1</v>
      </c>
      <c r="E599" s="42">
        <v>0</v>
      </c>
      <c r="F599" s="42">
        <v>1</v>
      </c>
      <c r="G599" s="42">
        <v>0</v>
      </c>
      <c r="H599" s="42">
        <v>0</v>
      </c>
      <c r="I599" s="42">
        <v>0</v>
      </c>
      <c r="J599" s="42">
        <v>0</v>
      </c>
      <c r="K599" s="42"/>
      <c r="L599" s="42"/>
      <c r="M599" s="42"/>
      <c r="N599" s="42"/>
      <c r="O599" s="42"/>
    </row>
    <row r="600" spans="1:15">
      <c r="A600" s="56" t="s">
        <v>1134</v>
      </c>
      <c r="B600" s="56" t="s">
        <v>1363</v>
      </c>
      <c r="C600" s="57" t="s">
        <v>1148</v>
      </c>
      <c r="D600" s="41">
        <f t="shared" si="11"/>
        <v>1</v>
      </c>
      <c r="E600" s="42">
        <v>1</v>
      </c>
      <c r="F600" s="42">
        <v>0</v>
      </c>
      <c r="G600" s="42">
        <v>0</v>
      </c>
      <c r="H600" s="42">
        <v>0</v>
      </c>
      <c r="I600" s="42">
        <v>0</v>
      </c>
      <c r="J600" s="42">
        <v>0</v>
      </c>
      <c r="K600" s="42"/>
      <c r="L600" s="42"/>
      <c r="M600" s="42"/>
      <c r="N600" s="42"/>
      <c r="O600" s="42"/>
    </row>
    <row r="601" spans="1:15">
      <c r="A601" s="56" t="s">
        <v>1129</v>
      </c>
      <c r="B601" s="56" t="s">
        <v>1363</v>
      </c>
      <c r="C601" s="57" t="s">
        <v>1148</v>
      </c>
      <c r="D601" s="41">
        <f t="shared" si="11"/>
        <v>0</v>
      </c>
      <c r="E601" s="42">
        <v>0</v>
      </c>
      <c r="F601" s="42">
        <v>0</v>
      </c>
      <c r="G601" s="93">
        <v>0</v>
      </c>
      <c r="H601" s="42">
        <v>0</v>
      </c>
      <c r="I601" s="42">
        <v>0</v>
      </c>
      <c r="J601" s="42">
        <v>0</v>
      </c>
      <c r="K601" s="42"/>
      <c r="L601" s="42"/>
      <c r="M601" s="42"/>
      <c r="N601" s="42"/>
      <c r="O601" s="42"/>
    </row>
    <row r="602" spans="1:15">
      <c r="A602" s="56" t="s">
        <v>1137</v>
      </c>
      <c r="B602" s="56" t="s">
        <v>1363</v>
      </c>
      <c r="C602" s="57" t="s">
        <v>1148</v>
      </c>
      <c r="D602" s="41">
        <f t="shared" si="11"/>
        <v>1</v>
      </c>
      <c r="E602" s="42">
        <v>0</v>
      </c>
      <c r="F602" s="42">
        <v>0</v>
      </c>
      <c r="G602" s="42">
        <v>0</v>
      </c>
      <c r="H602" s="42">
        <v>0</v>
      </c>
      <c r="I602" s="42">
        <v>0</v>
      </c>
      <c r="J602" s="42">
        <v>1</v>
      </c>
      <c r="K602" s="42"/>
      <c r="L602" s="42"/>
      <c r="M602" s="42"/>
      <c r="N602" s="42"/>
      <c r="O602" s="42"/>
    </row>
    <row r="603" spans="1:15">
      <c r="A603" s="56" t="s">
        <v>696</v>
      </c>
      <c r="B603" s="56" t="s">
        <v>1363</v>
      </c>
      <c r="C603" s="57" t="s">
        <v>1148</v>
      </c>
      <c r="D603" s="41">
        <f t="shared" si="11"/>
        <v>0</v>
      </c>
      <c r="E603" s="42">
        <v>0</v>
      </c>
      <c r="F603" s="42">
        <v>0</v>
      </c>
      <c r="G603" s="42">
        <v>0</v>
      </c>
      <c r="H603" s="42">
        <v>0</v>
      </c>
      <c r="I603" s="42">
        <v>0</v>
      </c>
      <c r="J603" s="42">
        <v>0</v>
      </c>
      <c r="K603" s="42"/>
      <c r="L603" s="42"/>
      <c r="M603" s="42"/>
      <c r="N603" s="42"/>
      <c r="O603" s="42"/>
    </row>
    <row r="604" spans="1:15">
      <c r="A604" s="56" t="s">
        <v>1130</v>
      </c>
      <c r="B604" s="56" t="s">
        <v>1363</v>
      </c>
      <c r="C604" s="57" t="s">
        <v>1148</v>
      </c>
      <c r="D604" s="41">
        <f t="shared" si="11"/>
        <v>0</v>
      </c>
      <c r="E604" s="42">
        <v>0</v>
      </c>
      <c r="F604" s="42">
        <v>0</v>
      </c>
      <c r="G604" s="42">
        <v>0</v>
      </c>
      <c r="H604" s="42">
        <v>0</v>
      </c>
      <c r="I604" s="42">
        <v>0</v>
      </c>
      <c r="J604" s="42">
        <v>0</v>
      </c>
      <c r="K604" s="42"/>
      <c r="L604" s="42"/>
      <c r="M604" s="42"/>
      <c r="N604" s="42"/>
      <c r="O604" s="42"/>
    </row>
    <row r="605" spans="1:15">
      <c r="A605" s="56" t="s">
        <v>1088</v>
      </c>
      <c r="B605" s="56" t="s">
        <v>1363</v>
      </c>
      <c r="C605" s="57" t="s">
        <v>256</v>
      </c>
      <c r="D605" s="41">
        <f t="shared" si="11"/>
        <v>0</v>
      </c>
      <c r="E605" s="42">
        <v>0</v>
      </c>
      <c r="F605" s="42">
        <v>0</v>
      </c>
      <c r="G605" s="42">
        <v>0</v>
      </c>
      <c r="H605" s="42">
        <v>0</v>
      </c>
      <c r="I605" s="93">
        <v>0</v>
      </c>
      <c r="J605" s="42"/>
      <c r="K605" s="42"/>
      <c r="L605" s="42"/>
      <c r="M605" s="42"/>
      <c r="N605" s="42"/>
      <c r="O605" s="42"/>
    </row>
    <row r="606" spans="1:15">
      <c r="A606" s="56" t="s">
        <v>84</v>
      </c>
      <c r="B606" s="56" t="s">
        <v>1363</v>
      </c>
      <c r="C606" s="57" t="s">
        <v>256</v>
      </c>
      <c r="D606" s="41">
        <f t="shared" si="11"/>
        <v>0</v>
      </c>
      <c r="E606" s="42">
        <v>0</v>
      </c>
      <c r="F606" s="42">
        <v>0</v>
      </c>
      <c r="G606" s="42">
        <v>0</v>
      </c>
      <c r="H606" s="42">
        <v>0</v>
      </c>
      <c r="I606" s="42">
        <v>0</v>
      </c>
      <c r="J606" s="42"/>
      <c r="K606" s="42"/>
      <c r="L606" s="42"/>
      <c r="M606" s="42"/>
      <c r="N606" s="42"/>
      <c r="O606" s="42"/>
    </row>
    <row r="607" spans="1:15">
      <c r="A607" s="56" t="s">
        <v>586</v>
      </c>
      <c r="B607" s="56" t="s">
        <v>1363</v>
      </c>
      <c r="C607" s="57" t="s">
        <v>256</v>
      </c>
      <c r="D607" s="41">
        <f t="shared" si="11"/>
        <v>0</v>
      </c>
      <c r="E607" s="42">
        <v>0</v>
      </c>
      <c r="F607" s="42">
        <v>0</v>
      </c>
      <c r="G607" s="42">
        <v>0</v>
      </c>
      <c r="H607" s="42">
        <v>0</v>
      </c>
      <c r="I607" s="42">
        <v>0</v>
      </c>
      <c r="J607" s="42"/>
      <c r="K607" s="42"/>
      <c r="L607" s="42"/>
      <c r="M607" s="42"/>
      <c r="N607" s="42"/>
      <c r="O607" s="42"/>
    </row>
    <row r="608" spans="1:15">
      <c r="A608" s="56" t="s">
        <v>251</v>
      </c>
      <c r="B608" s="56" t="s">
        <v>1429</v>
      </c>
      <c r="C608" s="57" t="s">
        <v>256</v>
      </c>
      <c r="D608" s="41">
        <f t="shared" si="11"/>
        <v>0</v>
      </c>
      <c r="E608" s="42">
        <v>0</v>
      </c>
      <c r="F608" s="42">
        <v>0</v>
      </c>
      <c r="G608" s="42">
        <v>0</v>
      </c>
      <c r="H608" s="42">
        <v>0</v>
      </c>
      <c r="I608" s="42">
        <v>0</v>
      </c>
      <c r="J608" s="42"/>
      <c r="K608" s="42"/>
      <c r="L608" s="42"/>
      <c r="M608" s="42"/>
      <c r="N608" s="42"/>
      <c r="O608" s="42"/>
    </row>
    <row r="609" spans="1:15">
      <c r="A609" s="56" t="s">
        <v>85</v>
      </c>
      <c r="B609" s="56" t="s">
        <v>1363</v>
      </c>
      <c r="C609" s="57" t="s">
        <v>256</v>
      </c>
      <c r="D609" s="41">
        <f t="shared" si="11"/>
        <v>0</v>
      </c>
      <c r="E609" s="42">
        <v>0</v>
      </c>
      <c r="F609" s="42">
        <v>0</v>
      </c>
      <c r="G609" s="42">
        <v>0</v>
      </c>
      <c r="H609" s="42">
        <v>0</v>
      </c>
      <c r="I609" s="42">
        <v>0</v>
      </c>
      <c r="J609" s="42"/>
      <c r="K609" s="42"/>
      <c r="L609" s="42"/>
      <c r="M609" s="42"/>
      <c r="N609" s="42"/>
      <c r="O609" s="42"/>
    </row>
    <row r="610" spans="1:15">
      <c r="A610" s="56" t="s">
        <v>86</v>
      </c>
      <c r="B610" s="56"/>
      <c r="C610" s="57" t="s">
        <v>256</v>
      </c>
      <c r="D610" s="41">
        <f t="shared" si="11"/>
        <v>0</v>
      </c>
      <c r="E610" s="42">
        <v>0</v>
      </c>
      <c r="F610" s="42">
        <v>0</v>
      </c>
      <c r="G610" s="42">
        <v>0</v>
      </c>
      <c r="H610" s="42">
        <v>0</v>
      </c>
      <c r="I610" s="42">
        <v>0</v>
      </c>
      <c r="J610" s="42"/>
      <c r="K610" s="42"/>
      <c r="L610" s="42"/>
      <c r="M610" s="42"/>
      <c r="N610" s="42"/>
      <c r="O610" s="42"/>
    </row>
    <row r="611" spans="1:15">
      <c r="A611" s="56" t="s">
        <v>252</v>
      </c>
      <c r="B611" s="56" t="s">
        <v>1363</v>
      </c>
      <c r="C611" s="57" t="s">
        <v>256</v>
      </c>
      <c r="D611" s="41">
        <f t="shared" si="11"/>
        <v>0</v>
      </c>
      <c r="E611" s="42">
        <v>0</v>
      </c>
      <c r="F611" s="42">
        <v>0</v>
      </c>
      <c r="G611" s="42">
        <v>0</v>
      </c>
      <c r="H611" s="42">
        <v>0</v>
      </c>
      <c r="I611" s="42">
        <v>0</v>
      </c>
      <c r="J611" s="42"/>
      <c r="K611" s="42"/>
      <c r="L611" s="42"/>
      <c r="M611" s="42"/>
      <c r="N611" s="42"/>
      <c r="O611" s="42"/>
    </row>
    <row r="612" spans="1:15">
      <c r="A612" s="56" t="s">
        <v>87</v>
      </c>
      <c r="B612" s="56" t="s">
        <v>1363</v>
      </c>
      <c r="C612" s="57" t="s">
        <v>256</v>
      </c>
      <c r="D612" s="41">
        <f t="shared" si="11"/>
        <v>0</v>
      </c>
      <c r="E612" s="42">
        <v>0</v>
      </c>
      <c r="F612" s="42">
        <v>0</v>
      </c>
      <c r="G612" s="42">
        <v>0</v>
      </c>
      <c r="H612" s="42">
        <v>0</v>
      </c>
      <c r="I612" s="42">
        <v>0</v>
      </c>
      <c r="J612" s="42"/>
      <c r="K612" s="42"/>
      <c r="L612" s="42"/>
      <c r="M612" s="42"/>
      <c r="N612" s="42"/>
      <c r="O612" s="42"/>
    </row>
    <row r="613" spans="1:15">
      <c r="A613" s="56" t="s">
        <v>585</v>
      </c>
      <c r="B613" s="56" t="s">
        <v>1363</v>
      </c>
      <c r="C613" s="57" t="s">
        <v>256</v>
      </c>
      <c r="D613" s="41">
        <f t="shared" si="11"/>
        <v>0</v>
      </c>
      <c r="E613" s="42">
        <v>0</v>
      </c>
      <c r="F613" s="42">
        <v>0</v>
      </c>
      <c r="G613" s="42">
        <v>0</v>
      </c>
      <c r="H613" s="42">
        <v>0</v>
      </c>
      <c r="I613" s="42">
        <v>0</v>
      </c>
      <c r="J613" s="42"/>
      <c r="K613" s="42"/>
      <c r="L613" s="42"/>
      <c r="M613" s="42"/>
      <c r="N613" s="42"/>
      <c r="O613" s="42"/>
    </row>
    <row r="614" spans="1:15">
      <c r="A614" s="56" t="s">
        <v>88</v>
      </c>
      <c r="B614" s="56" t="s">
        <v>1363</v>
      </c>
      <c r="C614" s="57" t="s">
        <v>256</v>
      </c>
      <c r="D614" s="41">
        <f t="shared" si="11"/>
        <v>0</v>
      </c>
      <c r="E614" s="42">
        <v>0</v>
      </c>
      <c r="F614" s="42">
        <v>0</v>
      </c>
      <c r="G614" s="42">
        <v>0</v>
      </c>
      <c r="H614" s="42">
        <v>0</v>
      </c>
      <c r="I614" s="93">
        <v>0</v>
      </c>
      <c r="J614" s="42"/>
      <c r="K614" s="42"/>
      <c r="L614" s="42"/>
      <c r="M614" s="42"/>
      <c r="N614" s="42"/>
      <c r="O614" s="42"/>
    </row>
    <row r="615" spans="1:15">
      <c r="A615" s="56" t="s">
        <v>253</v>
      </c>
      <c r="B615" s="56" t="s">
        <v>1363</v>
      </c>
      <c r="C615" s="57" t="s">
        <v>256</v>
      </c>
      <c r="D615" s="41">
        <f t="shared" si="11"/>
        <v>1</v>
      </c>
      <c r="E615" s="42">
        <v>1</v>
      </c>
      <c r="F615" s="42">
        <v>0</v>
      </c>
      <c r="G615" s="42">
        <v>0</v>
      </c>
      <c r="H615" s="42">
        <v>0</v>
      </c>
      <c r="I615" s="42">
        <v>0</v>
      </c>
      <c r="J615" s="42"/>
      <c r="K615" s="42"/>
      <c r="L615" s="42"/>
      <c r="M615" s="42"/>
      <c r="N615" s="42"/>
      <c r="O615" s="42"/>
    </row>
    <row r="616" spans="1:15">
      <c r="A616" s="56" t="s">
        <v>1091</v>
      </c>
      <c r="B616" s="56" t="s">
        <v>1363</v>
      </c>
      <c r="C616" s="57" t="s">
        <v>256</v>
      </c>
      <c r="D616" s="41">
        <f t="shared" si="11"/>
        <v>0</v>
      </c>
      <c r="E616" s="42">
        <v>0</v>
      </c>
      <c r="F616" s="42">
        <v>0</v>
      </c>
      <c r="G616" s="42">
        <v>0</v>
      </c>
      <c r="H616" s="42">
        <v>0</v>
      </c>
      <c r="I616" s="42">
        <v>0</v>
      </c>
      <c r="J616" s="42"/>
      <c r="K616" s="42"/>
      <c r="L616" s="42"/>
      <c r="M616" s="42"/>
      <c r="N616" s="42"/>
      <c r="O616" s="42"/>
    </row>
    <row r="617" spans="1:15">
      <c r="A617" s="56" t="s">
        <v>89</v>
      </c>
      <c r="B617" s="56" t="s">
        <v>1363</v>
      </c>
      <c r="C617" s="57" t="s">
        <v>256</v>
      </c>
      <c r="D617" s="41">
        <f t="shared" si="11"/>
        <v>1</v>
      </c>
      <c r="E617" s="42">
        <v>0</v>
      </c>
      <c r="F617" s="42">
        <v>0</v>
      </c>
      <c r="G617" s="42">
        <v>0</v>
      </c>
      <c r="H617" s="42">
        <v>1</v>
      </c>
      <c r="I617" s="42">
        <v>0</v>
      </c>
      <c r="J617" s="42"/>
      <c r="K617" s="42"/>
      <c r="L617" s="42"/>
      <c r="M617" s="42"/>
      <c r="N617" s="42"/>
      <c r="O617" s="42"/>
    </row>
    <row r="618" spans="1:15">
      <c r="A618" s="56" t="s">
        <v>90</v>
      </c>
      <c r="B618" s="56" t="s">
        <v>1363</v>
      </c>
      <c r="C618" s="57" t="s">
        <v>256</v>
      </c>
      <c r="D618" s="41">
        <f t="shared" si="11"/>
        <v>0</v>
      </c>
      <c r="E618" s="42">
        <v>0</v>
      </c>
      <c r="F618" s="42">
        <v>0</v>
      </c>
      <c r="G618" s="42">
        <v>0</v>
      </c>
      <c r="H618" s="42">
        <v>0</v>
      </c>
      <c r="I618" s="42">
        <v>0</v>
      </c>
      <c r="J618" s="42"/>
      <c r="K618" s="42"/>
      <c r="L618" s="42"/>
      <c r="M618" s="42"/>
      <c r="N618" s="42"/>
      <c r="O618" s="42"/>
    </row>
    <row r="619" spans="1:15">
      <c r="A619" s="56" t="s">
        <v>1089</v>
      </c>
      <c r="B619" s="56" t="s">
        <v>1429</v>
      </c>
      <c r="C619" s="57" t="s">
        <v>256</v>
      </c>
      <c r="D619" s="41">
        <f t="shared" si="11"/>
        <v>0</v>
      </c>
      <c r="E619" s="42">
        <v>0</v>
      </c>
      <c r="F619" s="42">
        <v>0</v>
      </c>
      <c r="G619" s="42">
        <v>0</v>
      </c>
      <c r="H619" s="42">
        <v>0</v>
      </c>
      <c r="I619" s="42">
        <v>0</v>
      </c>
      <c r="J619" s="42"/>
      <c r="K619" s="42"/>
      <c r="L619" s="42"/>
      <c r="M619" s="42"/>
      <c r="N619" s="42"/>
      <c r="O619" s="42"/>
    </row>
    <row r="620" spans="1:15">
      <c r="A620" s="56" t="s">
        <v>254</v>
      </c>
      <c r="B620" s="56" t="s">
        <v>1363</v>
      </c>
      <c r="C620" s="57" t="s">
        <v>256</v>
      </c>
      <c r="D620" s="41">
        <f t="shared" si="11"/>
        <v>0</v>
      </c>
      <c r="E620" s="42">
        <v>0</v>
      </c>
      <c r="F620" s="42">
        <v>0</v>
      </c>
      <c r="G620" s="42">
        <v>0</v>
      </c>
      <c r="H620" s="42">
        <v>0</v>
      </c>
      <c r="I620" s="42">
        <v>0</v>
      </c>
      <c r="J620" s="42"/>
      <c r="K620" s="42"/>
      <c r="L620" s="42"/>
      <c r="M620" s="42"/>
      <c r="N620" s="42"/>
      <c r="O620" s="42"/>
    </row>
    <row r="621" spans="1:15">
      <c r="A621" s="56" t="s">
        <v>91</v>
      </c>
      <c r="B621" s="56" t="s">
        <v>1363</v>
      </c>
      <c r="C621" s="57" t="s">
        <v>256</v>
      </c>
      <c r="D621" s="41">
        <f t="shared" si="11"/>
        <v>0</v>
      </c>
      <c r="E621" s="42">
        <v>0</v>
      </c>
      <c r="F621" s="42">
        <v>0</v>
      </c>
      <c r="G621" s="42">
        <v>0</v>
      </c>
      <c r="H621" s="42">
        <v>0</v>
      </c>
      <c r="I621" s="42">
        <v>0</v>
      </c>
      <c r="J621" s="42"/>
      <c r="K621" s="42"/>
      <c r="L621" s="42"/>
      <c r="M621" s="42"/>
      <c r="N621" s="42"/>
      <c r="O621" s="42"/>
    </row>
    <row r="622" spans="1:15">
      <c r="A622" s="56" t="s">
        <v>92</v>
      </c>
      <c r="B622" s="56" t="s">
        <v>1363</v>
      </c>
      <c r="C622" s="57" t="s">
        <v>256</v>
      </c>
      <c r="D622" s="41">
        <f t="shared" si="11"/>
        <v>0</v>
      </c>
      <c r="E622" s="42">
        <v>0</v>
      </c>
      <c r="F622" s="42">
        <v>0</v>
      </c>
      <c r="G622" s="42">
        <v>0</v>
      </c>
      <c r="H622" s="42">
        <v>0</v>
      </c>
      <c r="I622" s="42">
        <v>0</v>
      </c>
      <c r="J622" s="42"/>
      <c r="K622" s="42"/>
      <c r="L622" s="42"/>
      <c r="M622" s="42"/>
      <c r="N622" s="42"/>
      <c r="O622" s="42"/>
    </row>
    <row r="623" spans="1:15">
      <c r="A623" s="56" t="s">
        <v>255</v>
      </c>
      <c r="B623" s="56" t="s">
        <v>1363</v>
      </c>
      <c r="C623" s="57" t="s">
        <v>256</v>
      </c>
      <c r="D623" s="41">
        <f t="shared" si="11"/>
        <v>1</v>
      </c>
      <c r="E623" s="42">
        <v>1</v>
      </c>
      <c r="F623" s="42">
        <v>0</v>
      </c>
      <c r="G623" s="93">
        <v>0</v>
      </c>
      <c r="H623" s="42">
        <v>0</v>
      </c>
      <c r="I623" s="42">
        <v>0</v>
      </c>
      <c r="J623" s="42"/>
      <c r="K623" s="42"/>
      <c r="L623" s="42"/>
      <c r="M623" s="42"/>
      <c r="N623" s="42"/>
      <c r="O623" s="42"/>
    </row>
    <row r="624" spans="1:15">
      <c r="A624" s="56" t="s">
        <v>93</v>
      </c>
      <c r="B624" s="56" t="s">
        <v>1452</v>
      </c>
      <c r="C624" s="57" t="s">
        <v>256</v>
      </c>
      <c r="D624" s="41">
        <f t="shared" si="11"/>
        <v>0</v>
      </c>
      <c r="E624" s="42">
        <v>0</v>
      </c>
      <c r="F624" s="42">
        <v>0</v>
      </c>
      <c r="G624" s="42">
        <v>0</v>
      </c>
      <c r="H624" s="42">
        <v>0</v>
      </c>
      <c r="I624" s="42">
        <v>0</v>
      </c>
      <c r="J624" s="42"/>
      <c r="K624" s="42"/>
      <c r="L624" s="42"/>
      <c r="M624" s="42"/>
      <c r="N624" s="42"/>
      <c r="O624" s="42"/>
    </row>
    <row r="625" spans="1:15">
      <c r="A625" s="56" t="s">
        <v>1090</v>
      </c>
      <c r="B625" s="56" t="s">
        <v>1377</v>
      </c>
      <c r="C625" s="57" t="s">
        <v>256</v>
      </c>
      <c r="D625" s="41">
        <f t="shared" si="11"/>
        <v>0</v>
      </c>
      <c r="E625" s="42">
        <v>0</v>
      </c>
      <c r="F625" s="42">
        <v>0</v>
      </c>
      <c r="G625" s="42">
        <v>0</v>
      </c>
      <c r="H625" s="42">
        <v>0</v>
      </c>
      <c r="I625" s="42">
        <v>0</v>
      </c>
      <c r="J625" s="42"/>
      <c r="K625" s="42"/>
      <c r="L625" s="42"/>
      <c r="M625" s="42"/>
      <c r="N625" s="42"/>
      <c r="O625" s="42"/>
    </row>
    <row r="626" spans="1:15">
      <c r="A626" s="56" t="s">
        <v>94</v>
      </c>
      <c r="B626" s="56" t="s">
        <v>1363</v>
      </c>
      <c r="C626" s="57" t="s">
        <v>256</v>
      </c>
      <c r="D626" s="41">
        <f t="shared" si="11"/>
        <v>1</v>
      </c>
      <c r="E626" s="42">
        <v>0</v>
      </c>
      <c r="F626" s="42">
        <v>1</v>
      </c>
      <c r="G626" s="42">
        <v>0</v>
      </c>
      <c r="H626" s="42">
        <v>0</v>
      </c>
      <c r="I626" s="42">
        <v>0</v>
      </c>
      <c r="J626" s="42"/>
      <c r="K626" s="42"/>
      <c r="L626" s="42"/>
      <c r="M626" s="42"/>
      <c r="N626" s="42"/>
      <c r="O626" s="42"/>
    </row>
    <row r="627" spans="1:15">
      <c r="A627" s="56" t="s">
        <v>144</v>
      </c>
      <c r="B627" s="56" t="s">
        <v>1429</v>
      </c>
      <c r="C627" s="57" t="s">
        <v>256</v>
      </c>
      <c r="D627" s="41">
        <f t="shared" si="11"/>
        <v>0</v>
      </c>
      <c r="E627" s="42">
        <v>0</v>
      </c>
      <c r="F627" s="42">
        <v>0</v>
      </c>
      <c r="G627" s="42">
        <v>0</v>
      </c>
      <c r="H627" s="42">
        <v>0</v>
      </c>
      <c r="I627" s="42">
        <v>0</v>
      </c>
      <c r="J627" s="42"/>
      <c r="K627" s="42"/>
      <c r="L627" s="42"/>
      <c r="M627" s="42"/>
      <c r="N627" s="42"/>
      <c r="O627" s="42"/>
    </row>
    <row r="628" spans="1:15">
      <c r="A628" s="56" t="s">
        <v>1152</v>
      </c>
      <c r="B628" s="56" t="s">
        <v>1360</v>
      </c>
      <c r="C628" s="57" t="s">
        <v>978</v>
      </c>
      <c r="D628" s="41">
        <f t="shared" si="11"/>
        <v>0</v>
      </c>
      <c r="E628" s="42">
        <v>0</v>
      </c>
      <c r="F628" s="42">
        <v>0</v>
      </c>
      <c r="G628" s="42">
        <v>0</v>
      </c>
      <c r="H628" s="42">
        <v>0</v>
      </c>
      <c r="I628" s="42">
        <v>0</v>
      </c>
      <c r="J628" s="42">
        <v>0</v>
      </c>
      <c r="K628" s="42">
        <v>0</v>
      </c>
      <c r="L628" s="42"/>
      <c r="M628" s="42"/>
      <c r="N628" s="42"/>
      <c r="O628" s="42"/>
    </row>
    <row r="629" spans="1:15">
      <c r="A629" s="56" t="s">
        <v>715</v>
      </c>
      <c r="B629" s="56" t="s">
        <v>1360</v>
      </c>
      <c r="C629" s="57" t="s">
        <v>978</v>
      </c>
      <c r="D629" s="41">
        <f t="shared" si="11"/>
        <v>5</v>
      </c>
      <c r="E629" s="42">
        <v>2</v>
      </c>
      <c r="F629" s="42">
        <v>0</v>
      </c>
      <c r="G629" s="42">
        <v>0</v>
      </c>
      <c r="H629" s="42">
        <v>2</v>
      </c>
      <c r="I629" s="42">
        <v>0</v>
      </c>
      <c r="J629" s="42">
        <v>1</v>
      </c>
      <c r="K629" s="42">
        <v>0</v>
      </c>
      <c r="L629" s="42"/>
      <c r="M629" s="42"/>
      <c r="N629" s="42"/>
      <c r="O629" s="42"/>
    </row>
    <row r="630" spans="1:15">
      <c r="A630" s="56" t="s">
        <v>1153</v>
      </c>
      <c r="B630" s="56" t="s">
        <v>1360</v>
      </c>
      <c r="C630" s="57" t="s">
        <v>978</v>
      </c>
      <c r="D630" s="41">
        <f t="shared" si="11"/>
        <v>0</v>
      </c>
      <c r="E630" s="42">
        <v>0</v>
      </c>
      <c r="F630" s="42">
        <v>0</v>
      </c>
      <c r="G630" s="42">
        <v>0</v>
      </c>
      <c r="H630" s="42">
        <v>0</v>
      </c>
      <c r="I630" s="42">
        <v>0</v>
      </c>
      <c r="J630" s="42">
        <v>0</v>
      </c>
      <c r="K630" s="42">
        <v>0</v>
      </c>
      <c r="L630" s="42"/>
      <c r="M630" s="42"/>
      <c r="N630" s="42"/>
      <c r="O630" s="42"/>
    </row>
    <row r="631" spans="1:15">
      <c r="A631" s="56" t="s">
        <v>694</v>
      </c>
      <c r="B631" s="56" t="s">
        <v>1360</v>
      </c>
      <c r="C631" s="57" t="s">
        <v>978</v>
      </c>
      <c r="D631" s="41">
        <f t="shared" si="11"/>
        <v>0</v>
      </c>
      <c r="E631" s="42">
        <v>0</v>
      </c>
      <c r="F631" s="42">
        <v>0</v>
      </c>
      <c r="G631" s="42">
        <v>0</v>
      </c>
      <c r="H631" s="42">
        <v>0</v>
      </c>
      <c r="I631" s="42">
        <v>0</v>
      </c>
      <c r="J631" s="42">
        <v>0</v>
      </c>
      <c r="K631" s="42">
        <v>0</v>
      </c>
      <c r="L631" s="42"/>
      <c r="M631" s="42"/>
      <c r="N631" s="42"/>
      <c r="O631" s="42"/>
    </row>
    <row r="632" spans="1:15">
      <c r="A632" s="56" t="s">
        <v>1154</v>
      </c>
      <c r="B632" s="56" t="s">
        <v>1360</v>
      </c>
      <c r="C632" s="57" t="s">
        <v>978</v>
      </c>
      <c r="D632" s="41">
        <f t="shared" si="11"/>
        <v>0</v>
      </c>
      <c r="E632" s="42">
        <v>0</v>
      </c>
      <c r="F632" s="42">
        <v>0</v>
      </c>
      <c r="G632" s="42">
        <v>0</v>
      </c>
      <c r="H632" s="42">
        <v>0</v>
      </c>
      <c r="I632" s="42">
        <v>0</v>
      </c>
      <c r="J632" s="42">
        <v>0</v>
      </c>
      <c r="K632" s="42">
        <v>0</v>
      </c>
      <c r="L632" s="42"/>
      <c r="M632" s="42"/>
      <c r="N632" s="42"/>
      <c r="O632" s="42"/>
    </row>
    <row r="633" spans="1:15">
      <c r="A633" s="56" t="s">
        <v>705</v>
      </c>
      <c r="B633" s="56" t="s">
        <v>1360</v>
      </c>
      <c r="C633" s="57" t="s">
        <v>978</v>
      </c>
      <c r="D633" s="41">
        <f t="shared" si="11"/>
        <v>1</v>
      </c>
      <c r="E633" s="42">
        <v>0</v>
      </c>
      <c r="F633" s="42">
        <v>0</v>
      </c>
      <c r="G633" s="42">
        <v>1</v>
      </c>
      <c r="H633" s="42">
        <v>0</v>
      </c>
      <c r="I633" s="42">
        <v>0</v>
      </c>
      <c r="J633" s="42">
        <v>0</v>
      </c>
      <c r="K633" s="42">
        <v>0</v>
      </c>
      <c r="L633" s="42"/>
      <c r="M633" s="42"/>
      <c r="N633" s="42"/>
      <c r="O633" s="42"/>
    </row>
    <row r="634" spans="1:15">
      <c r="A634" s="56" t="s">
        <v>710</v>
      </c>
      <c r="B634" s="56" t="s">
        <v>1360</v>
      </c>
      <c r="C634" s="57" t="s">
        <v>978</v>
      </c>
      <c r="D634" s="41">
        <f t="shared" si="11"/>
        <v>0</v>
      </c>
      <c r="E634" s="42">
        <v>0</v>
      </c>
      <c r="F634" s="42">
        <v>0</v>
      </c>
      <c r="G634" s="42">
        <v>0</v>
      </c>
      <c r="H634" s="42">
        <v>0</v>
      </c>
      <c r="I634" s="42">
        <v>0</v>
      </c>
      <c r="J634" s="42">
        <v>0</v>
      </c>
      <c r="K634" s="42">
        <v>0</v>
      </c>
      <c r="L634" s="42"/>
      <c r="M634" s="42"/>
      <c r="N634" s="42"/>
      <c r="O634" s="42"/>
    </row>
    <row r="635" spans="1:15">
      <c r="A635" s="56" t="s">
        <v>698</v>
      </c>
      <c r="B635" s="56" t="s">
        <v>1365</v>
      </c>
      <c r="C635" s="57" t="s">
        <v>978</v>
      </c>
      <c r="D635" s="41">
        <f t="shared" si="11"/>
        <v>1</v>
      </c>
      <c r="E635" s="42">
        <v>0</v>
      </c>
      <c r="F635" s="42">
        <v>0</v>
      </c>
      <c r="G635" s="42">
        <v>0</v>
      </c>
      <c r="H635" s="42">
        <v>1</v>
      </c>
      <c r="I635" s="42">
        <v>0</v>
      </c>
      <c r="J635" s="42">
        <v>0</v>
      </c>
      <c r="K635" s="42">
        <v>0</v>
      </c>
      <c r="L635" s="42"/>
      <c r="M635" s="42"/>
      <c r="N635" s="42"/>
      <c r="O635" s="42"/>
    </row>
    <row r="636" spans="1:15">
      <c r="A636" s="56" t="s">
        <v>695</v>
      </c>
      <c r="B636" s="56" t="s">
        <v>1360</v>
      </c>
      <c r="C636" s="57" t="s">
        <v>978</v>
      </c>
      <c r="D636" s="41">
        <f t="shared" si="11"/>
        <v>0</v>
      </c>
      <c r="E636" s="42">
        <v>0</v>
      </c>
      <c r="F636" s="42">
        <v>0</v>
      </c>
      <c r="G636" s="42">
        <v>0</v>
      </c>
      <c r="H636" s="42">
        <v>0</v>
      </c>
      <c r="I636" s="42">
        <v>0</v>
      </c>
      <c r="J636" s="42">
        <v>0</v>
      </c>
      <c r="K636" s="42">
        <v>0</v>
      </c>
      <c r="L636" s="42"/>
      <c r="M636" s="42"/>
      <c r="N636" s="42"/>
      <c r="O636" s="42"/>
    </row>
    <row r="637" spans="1:15">
      <c r="A637" s="56" t="s">
        <v>703</v>
      </c>
      <c r="B637" s="56" t="s">
        <v>1367</v>
      </c>
      <c r="C637" s="57" t="s">
        <v>978</v>
      </c>
      <c r="D637" s="41">
        <f t="shared" si="11"/>
        <v>4</v>
      </c>
      <c r="E637" s="42">
        <v>0</v>
      </c>
      <c r="F637" s="42">
        <v>1</v>
      </c>
      <c r="G637" s="42">
        <v>1</v>
      </c>
      <c r="H637" s="42">
        <v>2</v>
      </c>
      <c r="I637" s="42">
        <v>0</v>
      </c>
      <c r="J637" s="42">
        <v>0</v>
      </c>
      <c r="K637" s="42">
        <v>0</v>
      </c>
      <c r="L637" s="42"/>
      <c r="M637" s="42"/>
      <c r="N637" s="42"/>
      <c r="O637" s="42"/>
    </row>
    <row r="638" spans="1:15">
      <c r="A638" s="56" t="s">
        <v>1156</v>
      </c>
      <c r="B638" s="56" t="s">
        <v>1365</v>
      </c>
      <c r="C638" s="57" t="s">
        <v>978</v>
      </c>
      <c r="D638" s="41">
        <f t="shared" si="11"/>
        <v>0</v>
      </c>
      <c r="E638" s="42">
        <v>0</v>
      </c>
      <c r="F638" s="42">
        <v>0</v>
      </c>
      <c r="G638" s="42">
        <v>0</v>
      </c>
      <c r="H638" s="42">
        <v>0</v>
      </c>
      <c r="I638" s="42">
        <v>0</v>
      </c>
      <c r="J638" s="42">
        <v>0</v>
      </c>
      <c r="K638" s="42">
        <v>0</v>
      </c>
      <c r="L638" s="42"/>
      <c r="M638" s="42"/>
      <c r="N638" s="42"/>
      <c r="O638" s="42"/>
    </row>
    <row r="639" spans="1:15">
      <c r="A639" s="56" t="s">
        <v>693</v>
      </c>
      <c r="B639" s="56" t="s">
        <v>1360</v>
      </c>
      <c r="C639" s="57" t="s">
        <v>978</v>
      </c>
      <c r="D639" s="41">
        <f t="shared" si="11"/>
        <v>0</v>
      </c>
      <c r="E639" s="42">
        <v>0</v>
      </c>
      <c r="F639" s="42">
        <v>0</v>
      </c>
      <c r="G639" s="42">
        <v>0</v>
      </c>
      <c r="H639" s="42">
        <v>0</v>
      </c>
      <c r="I639" s="42">
        <v>0</v>
      </c>
      <c r="J639" s="42">
        <v>0</v>
      </c>
      <c r="K639" s="42">
        <v>0</v>
      </c>
      <c r="L639" s="42"/>
      <c r="M639" s="42"/>
      <c r="N639" s="42"/>
      <c r="O639" s="42"/>
    </row>
    <row r="640" spans="1:15">
      <c r="A640" s="56" t="s">
        <v>1157</v>
      </c>
      <c r="B640" s="56"/>
      <c r="C640" s="57" t="s">
        <v>978</v>
      </c>
      <c r="D640" s="41">
        <f t="shared" si="11"/>
        <v>0</v>
      </c>
      <c r="E640" s="42">
        <v>0</v>
      </c>
      <c r="F640" s="42">
        <v>0</v>
      </c>
      <c r="G640" s="42">
        <v>0</v>
      </c>
      <c r="H640" s="42">
        <v>0</v>
      </c>
      <c r="I640" s="42">
        <v>0</v>
      </c>
      <c r="J640" s="42">
        <v>0</v>
      </c>
      <c r="K640" s="42">
        <v>0</v>
      </c>
      <c r="L640" s="42"/>
      <c r="M640" s="42"/>
      <c r="N640" s="42"/>
      <c r="O640" s="42"/>
    </row>
    <row r="641" spans="1:15">
      <c r="A641" s="56" t="s">
        <v>704</v>
      </c>
      <c r="B641" s="56" t="s">
        <v>1360</v>
      </c>
      <c r="C641" s="57" t="s">
        <v>978</v>
      </c>
      <c r="D641" s="41">
        <f t="shared" si="11"/>
        <v>0</v>
      </c>
      <c r="E641" s="42">
        <v>0</v>
      </c>
      <c r="F641" s="42">
        <v>0</v>
      </c>
      <c r="G641" s="42">
        <v>0</v>
      </c>
      <c r="H641" s="42">
        <v>0</v>
      </c>
      <c r="I641" s="42">
        <v>0</v>
      </c>
      <c r="J641" s="42">
        <v>0</v>
      </c>
      <c r="K641" s="42">
        <v>0</v>
      </c>
      <c r="L641" s="42"/>
      <c r="M641" s="42"/>
      <c r="N641" s="42"/>
      <c r="O641" s="42"/>
    </row>
    <row r="642" spans="1:15">
      <c r="A642" s="56" t="s">
        <v>1158</v>
      </c>
      <c r="B642" s="56" t="s">
        <v>1360</v>
      </c>
      <c r="C642" s="57" t="s">
        <v>978</v>
      </c>
      <c r="D642" s="41">
        <f t="shared" si="11"/>
        <v>0</v>
      </c>
      <c r="E642" s="42">
        <v>0</v>
      </c>
      <c r="F642" s="42">
        <v>0</v>
      </c>
      <c r="G642" s="42">
        <v>0</v>
      </c>
      <c r="H642" s="42">
        <v>0</v>
      </c>
      <c r="I642" s="42">
        <v>0</v>
      </c>
      <c r="J642" s="42">
        <v>0</v>
      </c>
      <c r="K642" s="42">
        <v>0</v>
      </c>
      <c r="L642" s="42"/>
      <c r="M642" s="42"/>
      <c r="N642" s="42"/>
      <c r="O642" s="42"/>
    </row>
    <row r="643" spans="1:15">
      <c r="A643" s="56" t="s">
        <v>709</v>
      </c>
      <c r="B643" s="56" t="s">
        <v>1360</v>
      </c>
      <c r="C643" s="57" t="s">
        <v>978</v>
      </c>
      <c r="D643" s="41">
        <f t="shared" si="11"/>
        <v>0</v>
      </c>
      <c r="E643" s="42">
        <v>0</v>
      </c>
      <c r="F643" s="42">
        <v>0</v>
      </c>
      <c r="G643" s="42">
        <v>0</v>
      </c>
      <c r="H643" s="42">
        <v>0</v>
      </c>
      <c r="I643" s="42">
        <v>0</v>
      </c>
      <c r="J643" s="42">
        <v>0</v>
      </c>
      <c r="K643" s="42">
        <v>0</v>
      </c>
      <c r="L643" s="42"/>
      <c r="M643" s="42"/>
      <c r="N643" s="42"/>
      <c r="O643" s="42"/>
    </row>
    <row r="644" spans="1:15">
      <c r="A644" s="56" t="s">
        <v>702</v>
      </c>
      <c r="B644" s="56" t="s">
        <v>1360</v>
      </c>
      <c r="C644" s="57" t="s">
        <v>978</v>
      </c>
      <c r="D644" s="41">
        <f t="shared" si="11"/>
        <v>2</v>
      </c>
      <c r="E644" s="42">
        <v>0</v>
      </c>
      <c r="F644" s="42">
        <v>0</v>
      </c>
      <c r="G644" s="42">
        <v>1</v>
      </c>
      <c r="H644" s="42">
        <v>0</v>
      </c>
      <c r="I644" s="42">
        <v>0</v>
      </c>
      <c r="J644" s="42">
        <v>0</v>
      </c>
      <c r="K644" s="42">
        <v>1</v>
      </c>
      <c r="L644" s="42"/>
      <c r="M644" s="42"/>
      <c r="N644" s="42"/>
      <c r="O644" s="42"/>
    </row>
    <row r="645" spans="1:15">
      <c r="A645" s="56" t="s">
        <v>714</v>
      </c>
      <c r="B645" s="56" t="s">
        <v>1360</v>
      </c>
      <c r="C645" s="57" t="s">
        <v>978</v>
      </c>
      <c r="D645" s="41">
        <f t="shared" si="11"/>
        <v>0</v>
      </c>
      <c r="E645" s="42">
        <v>0</v>
      </c>
      <c r="F645" s="42">
        <v>0</v>
      </c>
      <c r="G645" s="42">
        <v>0</v>
      </c>
      <c r="H645" s="42">
        <v>0</v>
      </c>
      <c r="I645" s="42">
        <v>0</v>
      </c>
      <c r="J645" s="42">
        <v>0</v>
      </c>
      <c r="K645" s="42">
        <v>0</v>
      </c>
      <c r="L645" s="42"/>
      <c r="M645" s="42"/>
      <c r="N645" s="42"/>
      <c r="O645" s="42"/>
    </row>
    <row r="646" spans="1:15">
      <c r="A646" s="56" t="s">
        <v>708</v>
      </c>
      <c r="B646" s="56" t="s">
        <v>1365</v>
      </c>
      <c r="C646" s="57" t="s">
        <v>978</v>
      </c>
      <c r="D646" s="41">
        <f t="shared" ref="D646:D709" si="12">SUM(E646:O646)</f>
        <v>0</v>
      </c>
      <c r="E646" s="42">
        <v>0</v>
      </c>
      <c r="F646" s="42">
        <v>0</v>
      </c>
      <c r="G646" s="42">
        <v>0</v>
      </c>
      <c r="H646" s="42">
        <v>0</v>
      </c>
      <c r="I646" s="42">
        <v>0</v>
      </c>
      <c r="J646" s="42">
        <v>0</v>
      </c>
      <c r="K646" s="42">
        <v>0</v>
      </c>
      <c r="L646" s="42"/>
      <c r="M646" s="42"/>
      <c r="N646" s="42"/>
      <c r="O646" s="42"/>
    </row>
    <row r="647" spans="1:15">
      <c r="A647" s="56" t="s">
        <v>707</v>
      </c>
      <c r="B647" s="56" t="s">
        <v>1360</v>
      </c>
      <c r="C647" s="57" t="s">
        <v>978</v>
      </c>
      <c r="D647" s="41">
        <f t="shared" si="12"/>
        <v>0</v>
      </c>
      <c r="E647" s="42">
        <v>0</v>
      </c>
      <c r="F647" s="42">
        <v>0</v>
      </c>
      <c r="G647" s="42">
        <v>0</v>
      </c>
      <c r="H647" s="42">
        <v>0</v>
      </c>
      <c r="I647" s="42">
        <v>0</v>
      </c>
      <c r="J647" s="42">
        <v>0</v>
      </c>
      <c r="K647" s="42">
        <v>0</v>
      </c>
      <c r="L647" s="42"/>
      <c r="M647" s="42"/>
      <c r="N647" s="42"/>
      <c r="O647" s="42"/>
    </row>
    <row r="648" spans="1:15">
      <c r="A648" s="56" t="s">
        <v>1155</v>
      </c>
      <c r="B648" s="56" t="s">
        <v>1360</v>
      </c>
      <c r="C648" s="57" t="s">
        <v>978</v>
      </c>
      <c r="D648" s="41">
        <f t="shared" si="12"/>
        <v>0</v>
      </c>
      <c r="E648" s="42">
        <v>0</v>
      </c>
      <c r="F648" s="42">
        <v>0</v>
      </c>
      <c r="G648" s="42">
        <v>0</v>
      </c>
      <c r="H648" s="42">
        <v>0</v>
      </c>
      <c r="I648" s="42">
        <v>0</v>
      </c>
      <c r="J648" s="42">
        <v>0</v>
      </c>
      <c r="K648" s="42">
        <v>0</v>
      </c>
      <c r="L648" s="42"/>
      <c r="M648" s="42"/>
      <c r="N648" s="42"/>
      <c r="O648" s="42"/>
    </row>
    <row r="649" spans="1:15">
      <c r="A649" s="56" t="s">
        <v>712</v>
      </c>
      <c r="B649" s="56" t="s">
        <v>1360</v>
      </c>
      <c r="C649" s="57" t="s">
        <v>978</v>
      </c>
      <c r="D649" s="41">
        <f t="shared" si="12"/>
        <v>0</v>
      </c>
      <c r="E649" s="42">
        <v>0</v>
      </c>
      <c r="F649" s="42">
        <v>0</v>
      </c>
      <c r="G649" s="42">
        <v>0</v>
      </c>
      <c r="H649" s="42">
        <v>0</v>
      </c>
      <c r="I649" s="42">
        <v>0</v>
      </c>
      <c r="J649" s="42">
        <v>0</v>
      </c>
      <c r="K649" s="42">
        <v>0</v>
      </c>
      <c r="L649" s="42"/>
      <c r="M649" s="42"/>
      <c r="N649" s="42"/>
      <c r="O649" s="42"/>
    </row>
    <row r="650" spans="1:15">
      <c r="A650" s="56" t="s">
        <v>711</v>
      </c>
      <c r="B650" s="56"/>
      <c r="C650" s="57" t="s">
        <v>978</v>
      </c>
      <c r="D650" s="41">
        <f t="shared" si="12"/>
        <v>0</v>
      </c>
      <c r="E650" s="42">
        <v>0</v>
      </c>
      <c r="F650" s="42">
        <v>0</v>
      </c>
      <c r="G650" s="42">
        <v>0</v>
      </c>
      <c r="H650" s="42">
        <v>0</v>
      </c>
      <c r="I650" s="42">
        <v>0</v>
      </c>
      <c r="J650" s="42">
        <v>0</v>
      </c>
      <c r="K650" s="42">
        <v>0</v>
      </c>
      <c r="L650" s="42"/>
      <c r="M650" s="42"/>
      <c r="N650" s="42"/>
      <c r="O650" s="42"/>
    </row>
    <row r="651" spans="1:15">
      <c r="A651" s="56" t="s">
        <v>1129</v>
      </c>
      <c r="B651" s="56"/>
      <c r="C651" s="57" t="s">
        <v>978</v>
      </c>
      <c r="D651" s="41">
        <f t="shared" si="12"/>
        <v>0</v>
      </c>
      <c r="E651" s="42">
        <v>0</v>
      </c>
      <c r="F651" s="42">
        <v>0</v>
      </c>
      <c r="G651" s="42">
        <v>0</v>
      </c>
      <c r="H651" s="42">
        <v>0</v>
      </c>
      <c r="I651" s="42">
        <v>0</v>
      </c>
      <c r="J651" s="42">
        <v>0</v>
      </c>
      <c r="K651" s="42">
        <v>0</v>
      </c>
      <c r="L651" s="42"/>
      <c r="M651" s="42"/>
      <c r="N651" s="42"/>
      <c r="O651" s="42"/>
    </row>
    <row r="652" spans="1:15">
      <c r="A652" s="56" t="s">
        <v>706</v>
      </c>
      <c r="B652" s="56" t="s">
        <v>1360</v>
      </c>
      <c r="C652" s="57" t="s">
        <v>978</v>
      </c>
      <c r="D652" s="41">
        <f t="shared" si="12"/>
        <v>0</v>
      </c>
      <c r="E652" s="42">
        <v>0</v>
      </c>
      <c r="F652" s="42">
        <v>0</v>
      </c>
      <c r="G652" s="42">
        <v>0</v>
      </c>
      <c r="H652" s="42">
        <v>0</v>
      </c>
      <c r="I652" s="42">
        <v>0</v>
      </c>
      <c r="J652" s="42">
        <v>0</v>
      </c>
      <c r="K652" s="42">
        <v>0</v>
      </c>
      <c r="L652" s="42"/>
      <c r="M652" s="42"/>
      <c r="N652" s="42"/>
      <c r="O652" s="42"/>
    </row>
    <row r="653" spans="1:15">
      <c r="A653" s="56" t="s">
        <v>699</v>
      </c>
      <c r="B653" s="56" t="s">
        <v>1360</v>
      </c>
      <c r="C653" s="57" t="s">
        <v>978</v>
      </c>
      <c r="D653" s="41">
        <f t="shared" si="12"/>
        <v>1</v>
      </c>
      <c r="E653" s="42">
        <v>0</v>
      </c>
      <c r="F653" s="42">
        <v>0</v>
      </c>
      <c r="G653" s="42">
        <v>1</v>
      </c>
      <c r="H653" s="42">
        <v>0</v>
      </c>
      <c r="I653" s="42">
        <v>0</v>
      </c>
      <c r="J653" s="42">
        <v>0</v>
      </c>
      <c r="K653" s="42">
        <v>0</v>
      </c>
      <c r="L653" s="42"/>
      <c r="M653" s="42"/>
      <c r="N653" s="42"/>
      <c r="O653" s="42"/>
    </row>
    <row r="654" spans="1:15">
      <c r="A654" s="56" t="s">
        <v>696</v>
      </c>
      <c r="B654" s="56" t="s">
        <v>1360</v>
      </c>
      <c r="C654" s="57" t="s">
        <v>978</v>
      </c>
      <c r="D654" s="41">
        <f t="shared" si="12"/>
        <v>0</v>
      </c>
      <c r="E654" s="93">
        <v>0</v>
      </c>
      <c r="F654" s="42">
        <v>0</v>
      </c>
      <c r="G654" s="42">
        <v>0</v>
      </c>
      <c r="H654" s="42">
        <v>0</v>
      </c>
      <c r="I654" s="42">
        <v>0</v>
      </c>
      <c r="J654" s="42">
        <v>0</v>
      </c>
      <c r="K654" s="42">
        <v>0</v>
      </c>
      <c r="L654" s="42"/>
      <c r="M654" s="42"/>
      <c r="N654" s="42"/>
      <c r="O654" s="42"/>
    </row>
    <row r="655" spans="1:15">
      <c r="A655" s="56" t="s">
        <v>697</v>
      </c>
      <c r="B655" s="56" t="s">
        <v>1375</v>
      </c>
      <c r="C655" s="57" t="s">
        <v>978</v>
      </c>
      <c r="D655" s="41">
        <f t="shared" si="12"/>
        <v>0</v>
      </c>
      <c r="E655" s="42">
        <v>0</v>
      </c>
      <c r="F655" s="42">
        <v>0</v>
      </c>
      <c r="G655" s="42">
        <v>0</v>
      </c>
      <c r="H655" s="42">
        <v>0</v>
      </c>
      <c r="I655" s="42">
        <v>0</v>
      </c>
      <c r="J655" s="42">
        <v>0</v>
      </c>
      <c r="K655" s="42">
        <v>0</v>
      </c>
      <c r="L655" s="42"/>
      <c r="M655" s="42"/>
      <c r="N655" s="42"/>
      <c r="O655" s="42"/>
    </row>
    <row r="656" spans="1:15">
      <c r="A656" s="56" t="s">
        <v>1159</v>
      </c>
      <c r="B656" s="56" t="s">
        <v>1360</v>
      </c>
      <c r="C656" s="57" t="s">
        <v>587</v>
      </c>
      <c r="D656" s="41">
        <f t="shared" si="12"/>
        <v>2</v>
      </c>
      <c r="E656" s="42">
        <v>0</v>
      </c>
      <c r="F656" s="42">
        <v>1</v>
      </c>
      <c r="G656" s="42">
        <v>0</v>
      </c>
      <c r="H656" s="42">
        <v>0</v>
      </c>
      <c r="I656" s="42">
        <v>0</v>
      </c>
      <c r="J656" s="42">
        <v>1</v>
      </c>
      <c r="K656" s="42">
        <v>0</v>
      </c>
      <c r="L656" s="42"/>
      <c r="M656" s="42"/>
      <c r="N656" s="42"/>
      <c r="O656" s="42"/>
    </row>
    <row r="657" spans="1:15">
      <c r="A657" s="56" t="s">
        <v>717</v>
      </c>
      <c r="B657" s="56" t="s">
        <v>1360</v>
      </c>
      <c r="C657" s="57" t="s">
        <v>587</v>
      </c>
      <c r="D657" s="41">
        <f t="shared" si="12"/>
        <v>0</v>
      </c>
      <c r="E657" s="42">
        <v>0</v>
      </c>
      <c r="F657" s="42">
        <v>0</v>
      </c>
      <c r="G657" s="42">
        <v>0</v>
      </c>
      <c r="H657" s="42">
        <v>0</v>
      </c>
      <c r="I657" s="42">
        <v>0</v>
      </c>
      <c r="J657" s="42">
        <v>0</v>
      </c>
      <c r="K657" s="42">
        <v>0</v>
      </c>
      <c r="L657" s="42"/>
      <c r="M657" s="42"/>
      <c r="N657" s="42"/>
      <c r="O657" s="42"/>
    </row>
    <row r="658" spans="1:15">
      <c r="A658" s="56" t="s">
        <v>1162</v>
      </c>
      <c r="B658" s="56" t="s">
        <v>1360</v>
      </c>
      <c r="C658" s="57" t="s">
        <v>587</v>
      </c>
      <c r="D658" s="41">
        <f t="shared" si="12"/>
        <v>0</v>
      </c>
      <c r="E658" s="42">
        <v>0</v>
      </c>
      <c r="F658" s="42">
        <v>0</v>
      </c>
      <c r="G658" s="42">
        <v>0</v>
      </c>
      <c r="H658" s="42">
        <v>0</v>
      </c>
      <c r="I658" s="42">
        <v>0</v>
      </c>
      <c r="J658" s="42">
        <v>0</v>
      </c>
      <c r="K658" s="42">
        <v>0</v>
      </c>
      <c r="L658" s="42"/>
      <c r="M658" s="42"/>
      <c r="N658" s="42"/>
      <c r="O658" s="42"/>
    </row>
    <row r="659" spans="1:15">
      <c r="A659" s="56" t="s">
        <v>716</v>
      </c>
      <c r="B659" s="56" t="s">
        <v>1377</v>
      </c>
      <c r="C659" s="57" t="s">
        <v>587</v>
      </c>
      <c r="D659" s="41">
        <f t="shared" si="12"/>
        <v>1</v>
      </c>
      <c r="E659" s="42">
        <v>0</v>
      </c>
      <c r="F659" s="42">
        <v>0</v>
      </c>
      <c r="G659" s="42">
        <v>0</v>
      </c>
      <c r="H659" s="42">
        <v>0</v>
      </c>
      <c r="I659" s="42">
        <v>1</v>
      </c>
      <c r="J659" s="42">
        <v>0</v>
      </c>
      <c r="K659" s="42">
        <v>0</v>
      </c>
      <c r="L659" s="42"/>
      <c r="M659" s="42"/>
      <c r="N659" s="42"/>
      <c r="O659" s="42"/>
    </row>
    <row r="660" spans="1:15">
      <c r="A660" s="56" t="s">
        <v>845</v>
      </c>
      <c r="B660" s="56" t="s">
        <v>1360</v>
      </c>
      <c r="C660" s="57" t="s">
        <v>587</v>
      </c>
      <c r="D660" s="41">
        <f t="shared" si="12"/>
        <v>0</v>
      </c>
      <c r="E660" s="42">
        <v>0</v>
      </c>
      <c r="F660" s="42">
        <v>0</v>
      </c>
      <c r="G660" s="42">
        <v>0</v>
      </c>
      <c r="H660" s="42">
        <v>0</v>
      </c>
      <c r="I660" s="42">
        <v>0</v>
      </c>
      <c r="J660" s="42">
        <v>0</v>
      </c>
      <c r="K660" s="42">
        <v>0</v>
      </c>
      <c r="L660" s="42"/>
      <c r="M660" s="42"/>
      <c r="N660" s="42"/>
      <c r="O660" s="42"/>
    </row>
    <row r="661" spans="1:15">
      <c r="A661" s="56" t="s">
        <v>600</v>
      </c>
      <c r="B661" s="56" t="s">
        <v>1360</v>
      </c>
      <c r="C661" s="57" t="s">
        <v>587</v>
      </c>
      <c r="D661" s="41">
        <f t="shared" si="12"/>
        <v>0</v>
      </c>
      <c r="E661" s="42">
        <v>0</v>
      </c>
      <c r="F661" s="42">
        <v>0</v>
      </c>
      <c r="G661" s="42">
        <v>0</v>
      </c>
      <c r="H661" s="42">
        <v>0</v>
      </c>
      <c r="I661" s="42">
        <v>0</v>
      </c>
      <c r="J661" s="42">
        <v>0</v>
      </c>
      <c r="K661" s="42">
        <v>0</v>
      </c>
      <c r="L661" s="42"/>
      <c r="M661" s="42"/>
      <c r="N661" s="42"/>
      <c r="O661" s="42"/>
    </row>
    <row r="662" spans="1:15">
      <c r="A662" s="56" t="s">
        <v>1163</v>
      </c>
      <c r="B662" s="56" t="s">
        <v>1360</v>
      </c>
      <c r="C662" s="57" t="s">
        <v>587</v>
      </c>
      <c r="D662" s="41">
        <f t="shared" si="12"/>
        <v>1</v>
      </c>
      <c r="E662" s="42">
        <v>0</v>
      </c>
      <c r="F662" s="42">
        <v>0</v>
      </c>
      <c r="G662" s="42">
        <v>1</v>
      </c>
      <c r="H662" s="42">
        <v>0</v>
      </c>
      <c r="I662" s="42">
        <v>0</v>
      </c>
      <c r="J662" s="42">
        <v>0</v>
      </c>
      <c r="K662" s="42">
        <v>0</v>
      </c>
      <c r="L662" s="42"/>
      <c r="M662" s="42"/>
      <c r="N662" s="42"/>
      <c r="O662" s="42"/>
    </row>
    <row r="663" spans="1:15">
      <c r="A663" s="56" t="s">
        <v>592</v>
      </c>
      <c r="B663" s="56" t="s">
        <v>1360</v>
      </c>
      <c r="C663" s="57" t="s">
        <v>587</v>
      </c>
      <c r="D663" s="41">
        <f t="shared" si="12"/>
        <v>0</v>
      </c>
      <c r="E663" s="42">
        <v>0</v>
      </c>
      <c r="F663" s="42">
        <v>0</v>
      </c>
      <c r="G663" s="42">
        <v>0</v>
      </c>
      <c r="H663" s="42">
        <v>0</v>
      </c>
      <c r="I663" s="42">
        <v>0</v>
      </c>
      <c r="J663" s="42">
        <v>0</v>
      </c>
      <c r="K663" s="42">
        <v>0</v>
      </c>
      <c r="L663" s="42"/>
      <c r="M663" s="42"/>
      <c r="N663" s="42"/>
      <c r="O663" s="42"/>
    </row>
    <row r="664" spans="1:15">
      <c r="A664" s="56" t="s">
        <v>701</v>
      </c>
      <c r="B664" s="56" t="s">
        <v>1360</v>
      </c>
      <c r="C664" s="57" t="s">
        <v>587</v>
      </c>
      <c r="D664" s="41">
        <f t="shared" si="12"/>
        <v>0</v>
      </c>
      <c r="E664" s="42">
        <v>0</v>
      </c>
      <c r="F664" s="42">
        <v>0</v>
      </c>
      <c r="G664" s="42">
        <v>0</v>
      </c>
      <c r="H664" s="42">
        <v>0</v>
      </c>
      <c r="I664" s="42">
        <v>0</v>
      </c>
      <c r="J664" s="42">
        <v>0</v>
      </c>
      <c r="K664" s="42">
        <v>0</v>
      </c>
      <c r="L664" s="42"/>
      <c r="M664" s="42"/>
      <c r="N664" s="42"/>
      <c r="O664" s="42"/>
    </row>
    <row r="665" spans="1:15">
      <c r="A665" s="56" t="s">
        <v>588</v>
      </c>
      <c r="B665" s="56" t="s">
        <v>1360</v>
      </c>
      <c r="C665" s="57" t="s">
        <v>587</v>
      </c>
      <c r="D665" s="41">
        <f t="shared" si="12"/>
        <v>0</v>
      </c>
      <c r="E665" s="42">
        <v>0</v>
      </c>
      <c r="F665" s="42">
        <v>0</v>
      </c>
      <c r="G665" s="42">
        <v>0</v>
      </c>
      <c r="H665" s="42">
        <v>0</v>
      </c>
      <c r="I665" s="42">
        <v>0</v>
      </c>
      <c r="J665" s="42">
        <v>0</v>
      </c>
      <c r="K665" s="42">
        <v>0</v>
      </c>
      <c r="L665" s="42"/>
      <c r="M665" s="42"/>
      <c r="N665" s="42"/>
      <c r="O665" s="42"/>
    </row>
    <row r="666" spans="1:15">
      <c r="A666" s="56" t="s">
        <v>601</v>
      </c>
      <c r="B666" s="56" t="s">
        <v>1360</v>
      </c>
      <c r="C666" s="57" t="s">
        <v>587</v>
      </c>
      <c r="D666" s="41">
        <f t="shared" si="12"/>
        <v>0</v>
      </c>
      <c r="E666" s="42">
        <v>0</v>
      </c>
      <c r="F666" s="42">
        <v>0</v>
      </c>
      <c r="G666" s="42">
        <v>0</v>
      </c>
      <c r="H666" s="42">
        <v>0</v>
      </c>
      <c r="I666" s="42">
        <v>0</v>
      </c>
      <c r="J666" s="42">
        <v>0</v>
      </c>
      <c r="K666" s="42">
        <v>0</v>
      </c>
      <c r="L666" s="42"/>
      <c r="M666" s="42"/>
      <c r="N666" s="42"/>
      <c r="O666" s="42"/>
    </row>
    <row r="667" spans="1:15">
      <c r="A667" s="56" t="s">
        <v>590</v>
      </c>
      <c r="B667" s="56" t="s">
        <v>1360</v>
      </c>
      <c r="C667" s="57" t="s">
        <v>587</v>
      </c>
      <c r="D667" s="41">
        <f t="shared" si="12"/>
        <v>0</v>
      </c>
      <c r="E667" s="42">
        <v>0</v>
      </c>
      <c r="F667" s="42">
        <v>0</v>
      </c>
      <c r="G667" s="42">
        <v>0</v>
      </c>
      <c r="H667" s="42">
        <v>0</v>
      </c>
      <c r="I667" s="42">
        <v>0</v>
      </c>
      <c r="J667" s="42">
        <v>0</v>
      </c>
      <c r="K667" s="42">
        <v>0</v>
      </c>
      <c r="L667" s="42"/>
      <c r="M667" s="42"/>
      <c r="N667" s="42"/>
      <c r="O667" s="42"/>
    </row>
    <row r="668" spans="1:15">
      <c r="A668" s="56" t="s">
        <v>846</v>
      </c>
      <c r="B668" s="56" t="s">
        <v>1360</v>
      </c>
      <c r="C668" s="57" t="s">
        <v>587</v>
      </c>
      <c r="D668" s="41">
        <f t="shared" si="12"/>
        <v>0</v>
      </c>
      <c r="E668" s="42">
        <v>0</v>
      </c>
      <c r="F668" s="42">
        <v>0</v>
      </c>
      <c r="G668" s="42">
        <v>0</v>
      </c>
      <c r="H668" s="42">
        <v>0</v>
      </c>
      <c r="I668" s="42">
        <v>0</v>
      </c>
      <c r="J668" s="42">
        <v>0</v>
      </c>
      <c r="K668" s="42">
        <v>0</v>
      </c>
      <c r="L668" s="42"/>
      <c r="M668" s="42"/>
      <c r="N668" s="42"/>
      <c r="O668" s="42"/>
    </row>
    <row r="669" spans="1:15">
      <c r="A669" s="56" t="s">
        <v>593</v>
      </c>
      <c r="B669" s="56" t="s">
        <v>1360</v>
      </c>
      <c r="C669" s="57" t="s">
        <v>587</v>
      </c>
      <c r="D669" s="41">
        <f t="shared" si="12"/>
        <v>0</v>
      </c>
      <c r="E669" s="42">
        <v>0</v>
      </c>
      <c r="F669" s="42">
        <v>0</v>
      </c>
      <c r="G669" s="42">
        <v>0</v>
      </c>
      <c r="H669" s="42">
        <v>0</v>
      </c>
      <c r="I669" s="42">
        <v>0</v>
      </c>
      <c r="J669" s="42">
        <v>0</v>
      </c>
      <c r="K669" s="42">
        <v>0</v>
      </c>
      <c r="L669" s="42"/>
      <c r="M669" s="42"/>
      <c r="N669" s="42"/>
      <c r="O669" s="42"/>
    </row>
    <row r="670" spans="1:15">
      <c r="A670" s="56" t="s">
        <v>1166</v>
      </c>
      <c r="B670" s="56" t="s">
        <v>1360</v>
      </c>
      <c r="C670" s="57" t="s">
        <v>587</v>
      </c>
      <c r="D670" s="41">
        <f t="shared" si="12"/>
        <v>0</v>
      </c>
      <c r="E670" s="42">
        <v>0</v>
      </c>
      <c r="F670" s="42">
        <v>0</v>
      </c>
      <c r="G670" s="42">
        <v>0</v>
      </c>
      <c r="H670" s="42">
        <v>0</v>
      </c>
      <c r="I670" s="42">
        <v>0</v>
      </c>
      <c r="J670" s="42">
        <v>0</v>
      </c>
      <c r="K670" s="42">
        <v>0</v>
      </c>
      <c r="L670" s="42"/>
      <c r="M670" s="42"/>
      <c r="N670" s="42"/>
      <c r="O670" s="42"/>
    </row>
    <row r="671" spans="1:15">
      <c r="A671" s="56" t="s">
        <v>597</v>
      </c>
      <c r="B671" s="56" t="s">
        <v>1360</v>
      </c>
      <c r="C671" s="57" t="s">
        <v>587</v>
      </c>
      <c r="D671" s="41">
        <f t="shared" si="12"/>
        <v>1</v>
      </c>
      <c r="E671" s="42">
        <v>0</v>
      </c>
      <c r="F671" s="42">
        <v>0</v>
      </c>
      <c r="G671" s="42">
        <v>0</v>
      </c>
      <c r="H671" s="42">
        <v>1</v>
      </c>
      <c r="I671" s="42">
        <v>0</v>
      </c>
      <c r="J671" s="42">
        <v>0</v>
      </c>
      <c r="K671" s="42">
        <v>0</v>
      </c>
      <c r="L671" s="42"/>
      <c r="M671" s="42"/>
      <c r="N671" s="42"/>
      <c r="O671" s="42"/>
    </row>
    <row r="672" spans="1:15">
      <c r="A672" s="56" t="s">
        <v>599</v>
      </c>
      <c r="B672" s="56" t="s">
        <v>1360</v>
      </c>
      <c r="C672" s="57" t="s">
        <v>587</v>
      </c>
      <c r="D672" s="41">
        <f t="shared" si="12"/>
        <v>0</v>
      </c>
      <c r="E672" s="42">
        <v>0</v>
      </c>
      <c r="F672" s="42">
        <v>0</v>
      </c>
      <c r="G672" s="42">
        <v>0</v>
      </c>
      <c r="H672" s="42">
        <v>0</v>
      </c>
      <c r="I672" s="42">
        <v>0</v>
      </c>
      <c r="J672" s="42">
        <v>0</v>
      </c>
      <c r="K672" s="42">
        <v>0</v>
      </c>
      <c r="L672" s="42"/>
      <c r="M672" s="42"/>
      <c r="N672" s="42"/>
      <c r="O672" s="42"/>
    </row>
    <row r="673" spans="1:15">
      <c r="A673" s="56" t="s">
        <v>719</v>
      </c>
      <c r="B673" s="56" t="s">
        <v>1360</v>
      </c>
      <c r="C673" s="57" t="s">
        <v>587</v>
      </c>
      <c r="D673" s="41">
        <f t="shared" si="12"/>
        <v>0</v>
      </c>
      <c r="E673" s="42">
        <v>0</v>
      </c>
      <c r="F673" s="42">
        <v>0</v>
      </c>
      <c r="G673" s="42">
        <v>0</v>
      </c>
      <c r="H673" s="42">
        <v>0</v>
      </c>
      <c r="I673" s="42">
        <v>0</v>
      </c>
      <c r="J673" s="42">
        <v>0</v>
      </c>
      <c r="K673" s="42">
        <v>0</v>
      </c>
      <c r="L673" s="42"/>
      <c r="M673" s="42"/>
      <c r="N673" s="42"/>
      <c r="O673" s="42"/>
    </row>
    <row r="674" spans="1:15">
      <c r="A674" s="56" t="s">
        <v>721</v>
      </c>
      <c r="B674" s="56" t="s">
        <v>1360</v>
      </c>
      <c r="C674" s="57" t="s">
        <v>587</v>
      </c>
      <c r="D674" s="41">
        <f t="shared" si="12"/>
        <v>0</v>
      </c>
      <c r="E674" s="42">
        <v>0</v>
      </c>
      <c r="F674" s="42">
        <v>0</v>
      </c>
      <c r="G674" s="42">
        <v>0</v>
      </c>
      <c r="H674" s="42">
        <v>0</v>
      </c>
      <c r="I674" s="42">
        <v>0</v>
      </c>
      <c r="J674" s="42">
        <v>0</v>
      </c>
      <c r="K674" s="42">
        <v>0</v>
      </c>
      <c r="L674" s="42"/>
      <c r="M674" s="42"/>
      <c r="N674" s="42"/>
      <c r="O674" s="42"/>
    </row>
    <row r="675" spans="1:15">
      <c r="A675" s="56" t="s">
        <v>596</v>
      </c>
      <c r="B675" s="56" t="s">
        <v>1360</v>
      </c>
      <c r="C675" s="57" t="s">
        <v>587</v>
      </c>
      <c r="D675" s="41">
        <f t="shared" si="12"/>
        <v>0</v>
      </c>
      <c r="E675" s="42">
        <v>0</v>
      </c>
      <c r="F675" s="42">
        <v>0</v>
      </c>
      <c r="G675" s="42">
        <v>0</v>
      </c>
      <c r="H675" s="42">
        <v>0</v>
      </c>
      <c r="I675" s="42">
        <v>0</v>
      </c>
      <c r="J675" s="42">
        <v>0</v>
      </c>
      <c r="K675" s="42">
        <v>0</v>
      </c>
      <c r="L675" s="42"/>
      <c r="M675" s="42"/>
      <c r="N675" s="42"/>
      <c r="O675" s="42"/>
    </row>
    <row r="676" spans="1:15">
      <c r="A676" s="56" t="s">
        <v>595</v>
      </c>
      <c r="B676" s="56" t="s">
        <v>1360</v>
      </c>
      <c r="C676" s="57" t="s">
        <v>587</v>
      </c>
      <c r="D676" s="41">
        <f t="shared" si="12"/>
        <v>0</v>
      </c>
      <c r="E676" s="42">
        <v>0</v>
      </c>
      <c r="F676" s="42">
        <v>0</v>
      </c>
      <c r="G676" s="42">
        <v>0</v>
      </c>
      <c r="H676" s="42">
        <v>0</v>
      </c>
      <c r="I676" s="42">
        <v>0</v>
      </c>
      <c r="J676" s="42">
        <v>0</v>
      </c>
      <c r="K676" s="42">
        <v>0</v>
      </c>
      <c r="L676" s="42"/>
      <c r="M676" s="42"/>
      <c r="N676" s="42"/>
      <c r="O676" s="42"/>
    </row>
    <row r="677" spans="1:15">
      <c r="A677" s="56" t="s">
        <v>1165</v>
      </c>
      <c r="B677" s="56" t="s">
        <v>1360</v>
      </c>
      <c r="C677" s="57" t="s">
        <v>587</v>
      </c>
      <c r="D677" s="41">
        <f t="shared" si="12"/>
        <v>0</v>
      </c>
      <c r="E677" s="42">
        <v>0</v>
      </c>
      <c r="F677" s="42">
        <v>0</v>
      </c>
      <c r="G677" s="42">
        <v>0</v>
      </c>
      <c r="H677" s="42">
        <v>0</v>
      </c>
      <c r="I677" s="42">
        <v>0</v>
      </c>
      <c r="J677" s="42">
        <v>0</v>
      </c>
      <c r="K677" s="42">
        <v>0</v>
      </c>
      <c r="L677" s="42"/>
      <c r="M677" s="42"/>
      <c r="N677" s="42"/>
      <c r="O677" s="42"/>
    </row>
    <row r="678" spans="1:15">
      <c r="A678" s="56" t="s">
        <v>1160</v>
      </c>
      <c r="B678" s="56" t="s">
        <v>1360</v>
      </c>
      <c r="C678" s="57" t="s">
        <v>587</v>
      </c>
      <c r="D678" s="41">
        <f t="shared" si="12"/>
        <v>0</v>
      </c>
      <c r="E678" s="42">
        <v>0</v>
      </c>
      <c r="F678" s="42">
        <v>0</v>
      </c>
      <c r="G678" s="42">
        <v>0</v>
      </c>
      <c r="H678" s="42">
        <v>0</v>
      </c>
      <c r="I678" s="42">
        <v>0</v>
      </c>
      <c r="J678" s="42">
        <v>0</v>
      </c>
      <c r="K678" s="42">
        <v>0</v>
      </c>
      <c r="L678" s="42"/>
      <c r="M678" s="42"/>
      <c r="N678" s="42"/>
      <c r="O678" s="42"/>
    </row>
    <row r="679" spans="1:15">
      <c r="A679" s="56" t="s">
        <v>589</v>
      </c>
      <c r="B679" s="56" t="s">
        <v>1360</v>
      </c>
      <c r="C679" s="57" t="s">
        <v>587</v>
      </c>
      <c r="D679" s="41">
        <f t="shared" si="12"/>
        <v>0</v>
      </c>
      <c r="E679" s="42">
        <v>0</v>
      </c>
      <c r="F679" s="42">
        <v>0</v>
      </c>
      <c r="G679" s="42">
        <v>0</v>
      </c>
      <c r="H679" s="42">
        <v>0</v>
      </c>
      <c r="I679" s="42">
        <v>0</v>
      </c>
      <c r="J679" s="42">
        <v>0</v>
      </c>
      <c r="K679" s="42">
        <v>0</v>
      </c>
      <c r="L679" s="42"/>
      <c r="M679" s="42"/>
      <c r="N679" s="42"/>
      <c r="O679" s="42"/>
    </row>
    <row r="680" spans="1:15">
      <c r="A680" s="56" t="s">
        <v>700</v>
      </c>
      <c r="B680" s="56" t="s">
        <v>1360</v>
      </c>
      <c r="C680" s="57" t="s">
        <v>587</v>
      </c>
      <c r="D680" s="41">
        <f t="shared" si="12"/>
        <v>2</v>
      </c>
      <c r="E680" s="42">
        <v>0</v>
      </c>
      <c r="F680" s="42">
        <v>1</v>
      </c>
      <c r="G680" s="42">
        <v>0</v>
      </c>
      <c r="H680" s="42">
        <v>0</v>
      </c>
      <c r="I680" s="42">
        <v>1</v>
      </c>
      <c r="J680" s="93">
        <v>0</v>
      </c>
      <c r="K680" s="42">
        <v>0</v>
      </c>
      <c r="L680" s="42"/>
      <c r="M680" s="42"/>
      <c r="N680" s="42"/>
      <c r="O680" s="42"/>
    </row>
    <row r="681" spans="1:15">
      <c r="A681" s="56" t="s">
        <v>718</v>
      </c>
      <c r="B681" s="56" t="s">
        <v>1360</v>
      </c>
      <c r="C681" s="57" t="s">
        <v>587</v>
      </c>
      <c r="D681" s="41">
        <f t="shared" si="12"/>
        <v>1</v>
      </c>
      <c r="E681" s="42">
        <v>0</v>
      </c>
      <c r="F681" s="42">
        <v>0</v>
      </c>
      <c r="G681" s="42">
        <v>0</v>
      </c>
      <c r="H681" s="42">
        <v>0</v>
      </c>
      <c r="I681" s="42">
        <v>1</v>
      </c>
      <c r="J681" s="42">
        <v>0</v>
      </c>
      <c r="K681" s="42">
        <v>0</v>
      </c>
      <c r="L681" s="42"/>
      <c r="M681" s="42"/>
      <c r="N681" s="42"/>
      <c r="O681" s="42"/>
    </row>
    <row r="682" spans="1:15">
      <c r="A682" s="56" t="s">
        <v>594</v>
      </c>
      <c r="B682" s="56" t="s">
        <v>1360</v>
      </c>
      <c r="C682" s="57" t="s">
        <v>587</v>
      </c>
      <c r="D682" s="41">
        <f t="shared" si="12"/>
        <v>0</v>
      </c>
      <c r="E682" s="42">
        <v>0</v>
      </c>
      <c r="F682" s="42">
        <v>0</v>
      </c>
      <c r="G682" s="42">
        <v>0</v>
      </c>
      <c r="H682" s="42">
        <v>0</v>
      </c>
      <c r="I682" s="42">
        <v>0</v>
      </c>
      <c r="J682" s="42">
        <v>0</v>
      </c>
      <c r="K682" s="42">
        <v>0</v>
      </c>
      <c r="L682" s="42"/>
      <c r="M682" s="42"/>
      <c r="N682" s="42"/>
      <c r="O682" s="42"/>
    </row>
    <row r="683" spans="1:15">
      <c r="A683" s="56" t="s">
        <v>1161</v>
      </c>
      <c r="B683" s="56" t="s">
        <v>1360</v>
      </c>
      <c r="C683" s="57" t="s">
        <v>587</v>
      </c>
      <c r="D683" s="41">
        <f t="shared" si="12"/>
        <v>0</v>
      </c>
      <c r="E683" s="42">
        <v>0</v>
      </c>
      <c r="F683" s="42">
        <v>0</v>
      </c>
      <c r="G683" s="42">
        <v>0</v>
      </c>
      <c r="H683" s="42">
        <v>0</v>
      </c>
      <c r="I683" s="42">
        <v>0</v>
      </c>
      <c r="J683" s="42">
        <v>0</v>
      </c>
      <c r="K683" s="42">
        <v>0</v>
      </c>
      <c r="L683" s="42"/>
      <c r="M683" s="42"/>
      <c r="N683" s="42"/>
      <c r="O683" s="42"/>
    </row>
    <row r="684" spans="1:15">
      <c r="A684" s="56" t="s">
        <v>591</v>
      </c>
      <c r="B684" s="56" t="s">
        <v>1360</v>
      </c>
      <c r="C684" s="57" t="s">
        <v>587</v>
      </c>
      <c r="D684" s="41">
        <f t="shared" si="12"/>
        <v>0</v>
      </c>
      <c r="E684" s="42">
        <v>0</v>
      </c>
      <c r="F684" s="42">
        <v>0</v>
      </c>
      <c r="G684" s="42">
        <v>0</v>
      </c>
      <c r="H684" s="42">
        <v>0</v>
      </c>
      <c r="I684" s="42">
        <v>0</v>
      </c>
      <c r="J684" s="42">
        <v>0</v>
      </c>
      <c r="K684" s="42">
        <v>0</v>
      </c>
      <c r="L684" s="42"/>
      <c r="M684" s="42"/>
      <c r="N684" s="42"/>
      <c r="O684" s="42"/>
    </row>
    <row r="685" spans="1:15">
      <c r="A685" s="56" t="s">
        <v>602</v>
      </c>
      <c r="B685" s="56" t="s">
        <v>1360</v>
      </c>
      <c r="C685" s="57" t="s">
        <v>587</v>
      </c>
      <c r="D685" s="41">
        <f t="shared" si="12"/>
        <v>0</v>
      </c>
      <c r="E685" s="42">
        <v>0</v>
      </c>
      <c r="F685" s="42">
        <v>0</v>
      </c>
      <c r="G685" s="42">
        <v>0</v>
      </c>
      <c r="H685" s="42">
        <v>0</v>
      </c>
      <c r="I685" s="42">
        <v>0</v>
      </c>
      <c r="J685" s="42">
        <v>0</v>
      </c>
      <c r="K685" s="42">
        <v>0</v>
      </c>
      <c r="L685" s="42"/>
      <c r="M685" s="42"/>
      <c r="N685" s="42"/>
      <c r="O685" s="42"/>
    </row>
    <row r="686" spans="1:15">
      <c r="A686" s="56" t="s">
        <v>713</v>
      </c>
      <c r="B686" s="56" t="s">
        <v>1360</v>
      </c>
      <c r="C686" s="57" t="s">
        <v>587</v>
      </c>
      <c r="D686" s="41">
        <f t="shared" si="12"/>
        <v>0</v>
      </c>
      <c r="E686" s="42">
        <v>0</v>
      </c>
      <c r="F686" s="42">
        <v>0</v>
      </c>
      <c r="G686" s="42">
        <v>0</v>
      </c>
      <c r="H686" s="42">
        <v>0</v>
      </c>
      <c r="I686" s="42">
        <v>0</v>
      </c>
      <c r="J686" s="42">
        <v>0</v>
      </c>
      <c r="K686" s="42">
        <v>0</v>
      </c>
      <c r="L686" s="42"/>
      <c r="M686" s="42"/>
      <c r="N686" s="42"/>
      <c r="O686" s="42"/>
    </row>
    <row r="687" spans="1:15">
      <c r="A687" s="56" t="s">
        <v>1164</v>
      </c>
      <c r="B687" s="56" t="s">
        <v>1360</v>
      </c>
      <c r="C687" s="57" t="s">
        <v>587</v>
      </c>
      <c r="D687" s="41">
        <f t="shared" si="12"/>
        <v>0</v>
      </c>
      <c r="E687" s="42">
        <v>0</v>
      </c>
      <c r="F687" s="42">
        <v>0</v>
      </c>
      <c r="G687" s="42">
        <v>0</v>
      </c>
      <c r="H687" s="42">
        <v>0</v>
      </c>
      <c r="I687" s="42">
        <v>0</v>
      </c>
      <c r="J687" s="42">
        <v>0</v>
      </c>
      <c r="K687" s="42">
        <v>0</v>
      </c>
      <c r="L687" s="42"/>
      <c r="M687" s="42"/>
      <c r="N687" s="42"/>
      <c r="O687" s="42"/>
    </row>
    <row r="688" spans="1:15">
      <c r="A688" s="56" t="s">
        <v>598</v>
      </c>
      <c r="B688" s="56" t="s">
        <v>1360</v>
      </c>
      <c r="C688" s="57" t="s">
        <v>587</v>
      </c>
      <c r="D688" s="41">
        <f t="shared" si="12"/>
        <v>0</v>
      </c>
      <c r="E688" s="42">
        <v>0</v>
      </c>
      <c r="F688" s="42">
        <v>0</v>
      </c>
      <c r="G688" s="42">
        <v>0</v>
      </c>
      <c r="H688" s="42">
        <v>0</v>
      </c>
      <c r="I688" s="42">
        <v>0</v>
      </c>
      <c r="J688" s="42">
        <v>0</v>
      </c>
      <c r="K688" s="42">
        <v>0</v>
      </c>
      <c r="L688" s="42"/>
      <c r="M688" s="42"/>
      <c r="N688" s="42"/>
      <c r="O688" s="42"/>
    </row>
    <row r="689" spans="1:15">
      <c r="A689" s="56" t="s">
        <v>720</v>
      </c>
      <c r="B689" s="56" t="s">
        <v>1360</v>
      </c>
      <c r="C689" s="57" t="s">
        <v>587</v>
      </c>
      <c r="D689" s="41">
        <f t="shared" si="12"/>
        <v>0</v>
      </c>
      <c r="E689" s="42">
        <v>0</v>
      </c>
      <c r="F689" s="42">
        <v>0</v>
      </c>
      <c r="G689" s="42">
        <v>0</v>
      </c>
      <c r="H689" s="42">
        <v>0</v>
      </c>
      <c r="I689" s="42">
        <v>0</v>
      </c>
      <c r="J689" s="42">
        <v>0</v>
      </c>
      <c r="K689" s="42">
        <v>0</v>
      </c>
      <c r="L689" s="42"/>
      <c r="M689" s="42"/>
      <c r="N689" s="42"/>
      <c r="O689" s="42"/>
    </row>
    <row r="690" spans="1:15">
      <c r="A690" s="56" t="s">
        <v>1098</v>
      </c>
      <c r="B690" s="56" t="s">
        <v>1363</v>
      </c>
      <c r="C690" s="57" t="s">
        <v>504</v>
      </c>
      <c r="D690" s="41">
        <f t="shared" si="12"/>
        <v>0</v>
      </c>
      <c r="E690" s="42">
        <v>0</v>
      </c>
      <c r="F690" s="42">
        <v>0</v>
      </c>
      <c r="G690" s="42">
        <v>0</v>
      </c>
      <c r="H690" s="42">
        <v>0</v>
      </c>
      <c r="I690" s="42">
        <v>0</v>
      </c>
      <c r="J690" s="42"/>
      <c r="K690" s="42"/>
      <c r="L690" s="42"/>
      <c r="M690" s="42"/>
      <c r="N690" s="42"/>
      <c r="O690" s="42"/>
    </row>
    <row r="691" spans="1:15">
      <c r="A691" s="56" t="s">
        <v>513</v>
      </c>
      <c r="B691" s="56" t="s">
        <v>1363</v>
      </c>
      <c r="C691" s="57" t="s">
        <v>504</v>
      </c>
      <c r="D691" s="41">
        <f t="shared" si="12"/>
        <v>3</v>
      </c>
      <c r="E691" s="42">
        <v>1</v>
      </c>
      <c r="F691" s="42">
        <v>1</v>
      </c>
      <c r="G691" s="42">
        <v>0</v>
      </c>
      <c r="H691" s="42">
        <v>0</v>
      </c>
      <c r="I691" s="42">
        <v>1</v>
      </c>
      <c r="J691" s="42"/>
      <c r="K691" s="42"/>
      <c r="L691" s="42"/>
      <c r="M691" s="42"/>
      <c r="N691" s="42"/>
      <c r="O691" s="42"/>
    </row>
    <row r="692" spans="1:15">
      <c r="A692" s="56" t="s">
        <v>511</v>
      </c>
      <c r="B692" s="56" t="s">
        <v>1429</v>
      </c>
      <c r="C692" s="57" t="s">
        <v>504</v>
      </c>
      <c r="D692" s="41">
        <f t="shared" si="12"/>
        <v>1</v>
      </c>
      <c r="E692" s="42">
        <v>0</v>
      </c>
      <c r="F692" s="42">
        <v>0</v>
      </c>
      <c r="G692" s="42">
        <v>0</v>
      </c>
      <c r="H692" s="42">
        <v>0</v>
      </c>
      <c r="I692" s="93">
        <v>1</v>
      </c>
      <c r="J692" s="42"/>
      <c r="K692" s="42"/>
      <c r="L692" s="42"/>
      <c r="M692" s="42"/>
      <c r="N692" s="42"/>
      <c r="O692" s="42"/>
    </row>
    <row r="693" spans="1:15">
      <c r="A693" s="56" t="s">
        <v>507</v>
      </c>
      <c r="B693" s="56" t="s">
        <v>1363</v>
      </c>
      <c r="C693" s="57" t="s">
        <v>504</v>
      </c>
      <c r="D693" s="41">
        <f t="shared" si="12"/>
        <v>0</v>
      </c>
      <c r="E693" s="42">
        <v>0</v>
      </c>
      <c r="F693" s="42">
        <v>0</v>
      </c>
      <c r="G693" s="42">
        <v>0</v>
      </c>
      <c r="H693" s="42">
        <v>0</v>
      </c>
      <c r="I693" s="42">
        <v>0</v>
      </c>
      <c r="J693" s="42"/>
      <c r="K693" s="42"/>
      <c r="L693" s="42"/>
      <c r="M693" s="42"/>
      <c r="N693" s="42"/>
      <c r="O693" s="42"/>
    </row>
    <row r="694" spans="1:15">
      <c r="A694" s="56" t="s">
        <v>506</v>
      </c>
      <c r="B694" s="56" t="s">
        <v>1363</v>
      </c>
      <c r="C694" s="57" t="s">
        <v>504</v>
      </c>
      <c r="D694" s="41">
        <f t="shared" si="12"/>
        <v>0</v>
      </c>
      <c r="E694" s="42">
        <v>0</v>
      </c>
      <c r="F694" s="42">
        <v>0</v>
      </c>
      <c r="G694" s="42">
        <v>0</v>
      </c>
      <c r="H694" s="42">
        <v>0</v>
      </c>
      <c r="I694" s="42">
        <v>0</v>
      </c>
      <c r="J694" s="42"/>
      <c r="K694" s="42"/>
      <c r="L694" s="42"/>
      <c r="M694" s="42"/>
      <c r="N694" s="42"/>
      <c r="O694" s="42"/>
    </row>
    <row r="695" spans="1:15">
      <c r="A695" s="56" t="s">
        <v>1099</v>
      </c>
      <c r="B695" s="56" t="s">
        <v>1377</v>
      </c>
      <c r="C695" s="57" t="s">
        <v>504</v>
      </c>
      <c r="D695" s="41">
        <f t="shared" si="12"/>
        <v>0</v>
      </c>
      <c r="E695" s="42">
        <v>0</v>
      </c>
      <c r="F695" s="42">
        <v>0</v>
      </c>
      <c r="G695" s="42">
        <v>0</v>
      </c>
      <c r="H695" s="42">
        <v>0</v>
      </c>
      <c r="I695" s="42">
        <v>0</v>
      </c>
      <c r="J695" s="42"/>
      <c r="K695" s="42"/>
      <c r="L695" s="42"/>
      <c r="M695" s="42"/>
      <c r="N695" s="42"/>
      <c r="O695" s="42"/>
    </row>
    <row r="696" spans="1:15">
      <c r="A696" s="56" t="s">
        <v>515</v>
      </c>
      <c r="B696" s="56"/>
      <c r="C696" s="57" t="s">
        <v>504</v>
      </c>
      <c r="D696" s="41">
        <f t="shared" si="12"/>
        <v>0</v>
      </c>
      <c r="E696" s="42">
        <v>0</v>
      </c>
      <c r="F696" s="42">
        <v>0</v>
      </c>
      <c r="G696" s="42">
        <v>0</v>
      </c>
      <c r="H696" s="42">
        <v>0</v>
      </c>
      <c r="I696" s="42">
        <v>0</v>
      </c>
      <c r="J696" s="42"/>
      <c r="K696" s="42"/>
      <c r="L696" s="42"/>
      <c r="M696" s="42"/>
      <c r="N696" s="42"/>
      <c r="O696" s="42"/>
    </row>
    <row r="697" spans="1:15">
      <c r="A697" s="14" t="s">
        <v>523</v>
      </c>
      <c r="B697" s="56"/>
      <c r="C697" s="57" t="s">
        <v>504</v>
      </c>
      <c r="D697" s="41">
        <f t="shared" si="12"/>
        <v>0</v>
      </c>
      <c r="E697" s="42">
        <v>0</v>
      </c>
      <c r="F697" s="42">
        <v>0</v>
      </c>
      <c r="G697" s="42">
        <v>0</v>
      </c>
      <c r="H697" s="42">
        <v>0</v>
      </c>
      <c r="I697" s="42">
        <v>0</v>
      </c>
      <c r="J697" s="42"/>
      <c r="K697" s="42"/>
      <c r="L697" s="42"/>
      <c r="M697" s="42"/>
      <c r="N697" s="42"/>
      <c r="O697" s="42"/>
    </row>
    <row r="698" spans="1:15">
      <c r="A698" s="56" t="s">
        <v>528</v>
      </c>
      <c r="B698" s="56" t="s">
        <v>1377</v>
      </c>
      <c r="C698" s="57" t="s">
        <v>504</v>
      </c>
      <c r="D698" s="41">
        <f t="shared" si="12"/>
        <v>0</v>
      </c>
      <c r="E698" s="42">
        <v>0</v>
      </c>
      <c r="F698" s="42">
        <v>0</v>
      </c>
      <c r="G698" s="42">
        <v>0</v>
      </c>
      <c r="H698" s="42">
        <v>0</v>
      </c>
      <c r="I698" s="42">
        <v>0</v>
      </c>
      <c r="J698" s="42"/>
      <c r="K698" s="42"/>
      <c r="L698" s="42"/>
      <c r="M698" s="42"/>
      <c r="N698" s="42"/>
      <c r="O698" s="42"/>
    </row>
    <row r="699" spans="1:15">
      <c r="A699" s="56" t="s">
        <v>512</v>
      </c>
      <c r="B699" s="56"/>
      <c r="C699" s="57" t="s">
        <v>504</v>
      </c>
      <c r="D699" s="41">
        <f t="shared" si="12"/>
        <v>0</v>
      </c>
      <c r="E699" s="42">
        <v>0</v>
      </c>
      <c r="F699" s="42">
        <v>0</v>
      </c>
      <c r="G699" s="42">
        <v>0</v>
      </c>
      <c r="H699" s="42">
        <v>0</v>
      </c>
      <c r="I699" s="42">
        <v>0</v>
      </c>
      <c r="J699" s="42"/>
      <c r="K699" s="42"/>
      <c r="L699" s="42"/>
      <c r="M699" s="42"/>
      <c r="N699" s="42"/>
      <c r="O699" s="42"/>
    </row>
    <row r="700" spans="1:15">
      <c r="A700" s="56" t="s">
        <v>526</v>
      </c>
      <c r="B700" s="56"/>
      <c r="C700" s="57" t="s">
        <v>504</v>
      </c>
      <c r="D700" s="41">
        <f t="shared" si="12"/>
        <v>0</v>
      </c>
      <c r="E700" s="42">
        <v>0</v>
      </c>
      <c r="F700" s="42">
        <v>0</v>
      </c>
      <c r="G700" s="42">
        <v>0</v>
      </c>
      <c r="H700" s="42">
        <v>0</v>
      </c>
      <c r="I700" s="42">
        <v>0</v>
      </c>
      <c r="J700" s="42"/>
      <c r="K700" s="42"/>
      <c r="L700" s="42"/>
      <c r="M700" s="42"/>
      <c r="N700" s="42"/>
      <c r="O700" s="42"/>
    </row>
    <row r="701" spans="1:15">
      <c r="A701" s="56" t="s">
        <v>1100</v>
      </c>
      <c r="B701" s="56" t="s">
        <v>1429</v>
      </c>
      <c r="C701" s="57" t="s">
        <v>504</v>
      </c>
      <c r="D701" s="41">
        <f t="shared" si="12"/>
        <v>0</v>
      </c>
      <c r="E701" s="42">
        <v>0</v>
      </c>
      <c r="F701" s="42">
        <v>0</v>
      </c>
      <c r="G701" s="42">
        <v>0</v>
      </c>
      <c r="H701" s="42">
        <v>0</v>
      </c>
      <c r="I701" s="42">
        <v>0</v>
      </c>
      <c r="J701" s="42"/>
      <c r="K701" s="42"/>
      <c r="L701" s="42"/>
      <c r="M701" s="42"/>
      <c r="N701" s="42"/>
      <c r="O701" s="42"/>
    </row>
    <row r="702" spans="1:15">
      <c r="A702" s="56" t="s">
        <v>521</v>
      </c>
      <c r="B702" s="56"/>
      <c r="C702" s="57" t="s">
        <v>504</v>
      </c>
      <c r="D702" s="41">
        <f t="shared" si="12"/>
        <v>0</v>
      </c>
      <c r="E702" s="42">
        <v>0</v>
      </c>
      <c r="F702" s="42">
        <v>0</v>
      </c>
      <c r="G702" s="42">
        <v>0</v>
      </c>
      <c r="H702" s="42">
        <v>0</v>
      </c>
      <c r="I702" s="42">
        <v>0</v>
      </c>
      <c r="J702" s="42"/>
      <c r="K702" s="42"/>
      <c r="L702" s="42"/>
      <c r="M702" s="42"/>
      <c r="N702" s="42"/>
      <c r="O702" s="42"/>
    </row>
    <row r="703" spans="1:15">
      <c r="A703" s="14" t="s">
        <v>524</v>
      </c>
      <c r="B703" s="56" t="s">
        <v>1363</v>
      </c>
      <c r="C703" s="57" t="s">
        <v>504</v>
      </c>
      <c r="D703" s="41">
        <f t="shared" si="12"/>
        <v>0</v>
      </c>
      <c r="E703" s="42">
        <v>0</v>
      </c>
      <c r="F703" s="42">
        <v>0</v>
      </c>
      <c r="G703" s="42">
        <v>0</v>
      </c>
      <c r="H703" s="42">
        <v>0</v>
      </c>
      <c r="I703" s="42">
        <v>0</v>
      </c>
      <c r="J703" s="42"/>
      <c r="K703" s="42"/>
      <c r="L703" s="42"/>
      <c r="M703" s="42"/>
      <c r="N703" s="42"/>
      <c r="O703" s="42"/>
    </row>
    <row r="704" spans="1:15">
      <c r="A704" s="56" t="s">
        <v>509</v>
      </c>
      <c r="B704" s="56" t="s">
        <v>1363</v>
      </c>
      <c r="C704" s="57" t="s">
        <v>504</v>
      </c>
      <c r="D704" s="41">
        <f t="shared" si="12"/>
        <v>0</v>
      </c>
      <c r="E704" s="42">
        <v>0</v>
      </c>
      <c r="F704" s="42">
        <v>0</v>
      </c>
      <c r="G704" s="42">
        <v>0</v>
      </c>
      <c r="H704" s="42">
        <v>0</v>
      </c>
      <c r="I704" s="42">
        <v>0</v>
      </c>
      <c r="J704" s="42"/>
      <c r="K704" s="42"/>
      <c r="L704" s="42"/>
      <c r="M704" s="42"/>
      <c r="N704" s="42"/>
      <c r="O704" s="42"/>
    </row>
    <row r="705" spans="1:15">
      <c r="A705" s="56" t="s">
        <v>517</v>
      </c>
      <c r="B705" s="56" t="s">
        <v>1363</v>
      </c>
      <c r="C705" s="57" t="s">
        <v>504</v>
      </c>
      <c r="D705" s="41">
        <f t="shared" si="12"/>
        <v>1</v>
      </c>
      <c r="E705" s="42">
        <v>0</v>
      </c>
      <c r="F705" s="42">
        <v>1</v>
      </c>
      <c r="G705" s="42">
        <v>0</v>
      </c>
      <c r="H705" s="42">
        <v>0</v>
      </c>
      <c r="I705" s="42">
        <v>0</v>
      </c>
      <c r="J705" s="42"/>
      <c r="K705" s="42"/>
      <c r="L705" s="42"/>
      <c r="M705" s="42"/>
      <c r="N705" s="42"/>
      <c r="O705" s="42"/>
    </row>
    <row r="706" spans="1:15">
      <c r="A706" s="56" t="s">
        <v>508</v>
      </c>
      <c r="B706" s="56" t="s">
        <v>1363</v>
      </c>
      <c r="C706" s="57" t="s">
        <v>504</v>
      </c>
      <c r="D706" s="41">
        <f t="shared" si="12"/>
        <v>1</v>
      </c>
      <c r="E706" s="42">
        <v>0</v>
      </c>
      <c r="F706" s="42">
        <v>1</v>
      </c>
      <c r="G706" s="42">
        <v>0</v>
      </c>
      <c r="H706" s="93">
        <v>0</v>
      </c>
      <c r="I706" s="42">
        <v>0</v>
      </c>
      <c r="J706" s="42"/>
      <c r="K706" s="42"/>
      <c r="L706" s="42"/>
      <c r="M706" s="42"/>
      <c r="N706" s="42"/>
      <c r="O706" s="42"/>
    </row>
    <row r="707" spans="1:15">
      <c r="A707" s="56" t="s">
        <v>522</v>
      </c>
      <c r="B707" s="56"/>
      <c r="C707" s="57" t="s">
        <v>504</v>
      </c>
      <c r="D707" s="41">
        <f t="shared" si="12"/>
        <v>0</v>
      </c>
      <c r="E707" s="42">
        <v>0</v>
      </c>
      <c r="F707" s="42">
        <v>0</v>
      </c>
      <c r="G707" s="42">
        <v>0</v>
      </c>
      <c r="H707" s="42">
        <v>0</v>
      </c>
      <c r="I707" s="42">
        <v>0</v>
      </c>
      <c r="J707" s="42"/>
      <c r="K707" s="42"/>
      <c r="L707" s="42"/>
      <c r="M707" s="42"/>
      <c r="N707" s="42"/>
      <c r="O707" s="42"/>
    </row>
    <row r="708" spans="1:15">
      <c r="A708" s="56" t="s">
        <v>514</v>
      </c>
      <c r="B708" s="56" t="s">
        <v>1363</v>
      </c>
      <c r="C708" s="57" t="s">
        <v>504</v>
      </c>
      <c r="D708" s="41">
        <f t="shared" si="12"/>
        <v>0</v>
      </c>
      <c r="E708" s="42">
        <v>0</v>
      </c>
      <c r="F708" s="42">
        <v>0</v>
      </c>
      <c r="G708" s="42">
        <v>0</v>
      </c>
      <c r="H708" s="42">
        <v>0</v>
      </c>
      <c r="I708" s="42">
        <v>0</v>
      </c>
      <c r="J708" s="42"/>
      <c r="K708" s="42"/>
      <c r="L708" s="42"/>
      <c r="M708" s="42"/>
      <c r="N708" s="42"/>
      <c r="O708" s="42"/>
    </row>
    <row r="709" spans="1:15">
      <c r="A709" s="56" t="s">
        <v>527</v>
      </c>
      <c r="B709" s="56"/>
      <c r="C709" s="57" t="s">
        <v>504</v>
      </c>
      <c r="D709" s="41">
        <f t="shared" si="12"/>
        <v>0</v>
      </c>
      <c r="E709" s="42">
        <v>0</v>
      </c>
      <c r="F709" s="42">
        <v>0</v>
      </c>
      <c r="G709" s="42">
        <v>0</v>
      </c>
      <c r="H709" s="42">
        <v>0</v>
      </c>
      <c r="I709" s="42">
        <v>0</v>
      </c>
      <c r="J709" s="42"/>
      <c r="K709" s="42"/>
      <c r="L709" s="42"/>
      <c r="M709" s="42"/>
      <c r="N709" s="42"/>
      <c r="O709" s="42"/>
    </row>
    <row r="710" spans="1:15">
      <c r="A710" s="56" t="s">
        <v>516</v>
      </c>
      <c r="B710" s="56" t="s">
        <v>1363</v>
      </c>
      <c r="C710" s="57" t="s">
        <v>504</v>
      </c>
      <c r="D710" s="41">
        <f t="shared" ref="D710:D773" si="13">SUM(E710:O710)</f>
        <v>0</v>
      </c>
      <c r="E710" s="42">
        <v>0</v>
      </c>
      <c r="F710" s="42">
        <v>0</v>
      </c>
      <c r="G710" s="42">
        <v>0</v>
      </c>
      <c r="H710" s="42">
        <v>0</v>
      </c>
      <c r="I710" s="42">
        <v>0</v>
      </c>
      <c r="J710" s="42"/>
      <c r="K710" s="42"/>
      <c r="L710" s="42"/>
      <c r="M710" s="42"/>
      <c r="N710" s="42"/>
      <c r="O710" s="42"/>
    </row>
    <row r="711" spans="1:15">
      <c r="A711" s="56" t="s">
        <v>525</v>
      </c>
      <c r="B711" s="56"/>
      <c r="C711" s="57" t="s">
        <v>504</v>
      </c>
      <c r="D711" s="41">
        <f t="shared" si="13"/>
        <v>0</v>
      </c>
      <c r="E711" s="42">
        <v>0</v>
      </c>
      <c r="F711" s="42">
        <v>0</v>
      </c>
      <c r="G711" s="42">
        <v>0</v>
      </c>
      <c r="H711" s="42">
        <v>0</v>
      </c>
      <c r="I711" s="42">
        <v>0</v>
      </c>
      <c r="J711" s="42"/>
      <c r="K711" s="42"/>
      <c r="L711" s="42"/>
      <c r="M711" s="42"/>
      <c r="N711" s="42"/>
      <c r="O711" s="42"/>
    </row>
    <row r="712" spans="1:15">
      <c r="A712" s="56" t="s">
        <v>518</v>
      </c>
      <c r="B712" s="56" t="s">
        <v>1363</v>
      </c>
      <c r="C712" s="57" t="s">
        <v>504</v>
      </c>
      <c r="D712" s="41">
        <f t="shared" si="13"/>
        <v>0</v>
      </c>
      <c r="E712" s="42">
        <v>0</v>
      </c>
      <c r="F712" s="42">
        <v>0</v>
      </c>
      <c r="G712" s="93">
        <v>0</v>
      </c>
      <c r="H712" s="42">
        <v>0</v>
      </c>
      <c r="I712" s="42">
        <v>0</v>
      </c>
      <c r="J712" s="42"/>
      <c r="K712" s="42"/>
      <c r="L712" s="42"/>
      <c r="M712" s="42"/>
      <c r="N712" s="42"/>
      <c r="O712" s="42"/>
    </row>
    <row r="713" spans="1:15">
      <c r="A713" s="56" t="s">
        <v>510</v>
      </c>
      <c r="B713" s="56"/>
      <c r="C713" s="57" t="s">
        <v>504</v>
      </c>
      <c r="D713" s="41">
        <f t="shared" si="13"/>
        <v>0</v>
      </c>
      <c r="E713" s="42">
        <v>0</v>
      </c>
      <c r="F713" s="42">
        <v>0</v>
      </c>
      <c r="G713" s="42">
        <v>0</v>
      </c>
      <c r="H713" s="42">
        <v>0</v>
      </c>
      <c r="I713" s="42">
        <v>0</v>
      </c>
      <c r="J713" s="42"/>
      <c r="K713" s="42"/>
      <c r="L713" s="42"/>
      <c r="M713" s="42"/>
      <c r="N713" s="42"/>
      <c r="O713" s="42"/>
    </row>
    <row r="714" spans="1:15">
      <c r="A714" s="56" t="s">
        <v>519</v>
      </c>
      <c r="B714" s="56" t="s">
        <v>1377</v>
      </c>
      <c r="C714" s="57" t="s">
        <v>504</v>
      </c>
      <c r="D714" s="41">
        <f t="shared" si="13"/>
        <v>0</v>
      </c>
      <c r="E714" s="42">
        <v>0</v>
      </c>
      <c r="F714" s="42">
        <v>0</v>
      </c>
      <c r="G714" s="42">
        <v>0</v>
      </c>
      <c r="H714" s="42">
        <v>0</v>
      </c>
      <c r="I714" s="42">
        <v>0</v>
      </c>
      <c r="J714" s="42"/>
      <c r="K714" s="42"/>
      <c r="L714" s="42"/>
      <c r="M714" s="42"/>
      <c r="N714" s="42"/>
      <c r="O714" s="42"/>
    </row>
    <row r="715" spans="1:15">
      <c r="A715" s="56" t="s">
        <v>529</v>
      </c>
      <c r="B715" s="56" t="s">
        <v>1363</v>
      </c>
      <c r="C715" s="57" t="s">
        <v>504</v>
      </c>
      <c r="D715" s="41">
        <f t="shared" si="13"/>
        <v>0</v>
      </c>
      <c r="E715" s="42">
        <v>0</v>
      </c>
      <c r="F715" s="42">
        <v>0</v>
      </c>
      <c r="G715" s="42">
        <v>0</v>
      </c>
      <c r="H715" s="42">
        <v>0</v>
      </c>
      <c r="I715" s="42">
        <v>0</v>
      </c>
      <c r="J715" s="42"/>
      <c r="K715" s="42"/>
      <c r="L715" s="42"/>
      <c r="M715" s="42"/>
      <c r="N715" s="42"/>
      <c r="O715" s="42"/>
    </row>
    <row r="716" spans="1:15">
      <c r="A716" s="56" t="s">
        <v>505</v>
      </c>
      <c r="B716" s="56" t="s">
        <v>1363</v>
      </c>
      <c r="C716" s="57" t="s">
        <v>504</v>
      </c>
      <c r="D716" s="41">
        <f t="shared" si="13"/>
        <v>0</v>
      </c>
      <c r="E716" s="93">
        <v>0</v>
      </c>
      <c r="F716" s="42">
        <v>0</v>
      </c>
      <c r="G716" s="42">
        <v>0</v>
      </c>
      <c r="H716" s="42">
        <v>0</v>
      </c>
      <c r="I716" s="42">
        <v>0</v>
      </c>
      <c r="J716" s="42"/>
      <c r="K716" s="42"/>
      <c r="L716" s="42"/>
      <c r="M716" s="42"/>
      <c r="N716" s="42"/>
      <c r="O716" s="42"/>
    </row>
    <row r="717" spans="1:15">
      <c r="A717" s="56" t="s">
        <v>1102</v>
      </c>
      <c r="B717" s="56" t="s">
        <v>1363</v>
      </c>
      <c r="C717" s="57" t="s">
        <v>504</v>
      </c>
      <c r="D717" s="41">
        <f t="shared" si="13"/>
        <v>1</v>
      </c>
      <c r="E717" s="42">
        <v>0</v>
      </c>
      <c r="F717" s="42">
        <v>0</v>
      </c>
      <c r="G717" s="42">
        <v>0</v>
      </c>
      <c r="H717" s="42">
        <v>1</v>
      </c>
      <c r="I717" s="42">
        <v>0</v>
      </c>
      <c r="J717" s="42"/>
      <c r="K717" s="42"/>
      <c r="L717" s="42"/>
      <c r="M717" s="42"/>
      <c r="N717" s="42"/>
      <c r="O717" s="42"/>
    </row>
    <row r="718" spans="1:15">
      <c r="A718" s="56" t="s">
        <v>520</v>
      </c>
      <c r="B718" s="56"/>
      <c r="C718" s="57" t="s">
        <v>504</v>
      </c>
      <c r="D718" s="41">
        <f t="shared" si="13"/>
        <v>0</v>
      </c>
      <c r="E718" s="42">
        <v>0</v>
      </c>
      <c r="F718" s="42">
        <v>0</v>
      </c>
      <c r="G718" s="42">
        <v>0</v>
      </c>
      <c r="H718" s="42">
        <v>0</v>
      </c>
      <c r="I718" s="42">
        <v>0</v>
      </c>
      <c r="J718" s="42"/>
      <c r="K718" s="42"/>
      <c r="L718" s="42"/>
      <c r="M718" s="42"/>
      <c r="N718" s="42"/>
      <c r="O718" s="42"/>
    </row>
    <row r="719" spans="1:15">
      <c r="A719" s="56" t="s">
        <v>1101</v>
      </c>
      <c r="B719" s="56" t="s">
        <v>1377</v>
      </c>
      <c r="C719" s="57" t="s">
        <v>504</v>
      </c>
      <c r="D719" s="41">
        <f t="shared" si="13"/>
        <v>0</v>
      </c>
      <c r="E719" s="42">
        <v>0</v>
      </c>
      <c r="F719" s="93">
        <v>0</v>
      </c>
      <c r="G719" s="42">
        <v>0</v>
      </c>
      <c r="H719" s="42">
        <v>0</v>
      </c>
      <c r="I719" s="42">
        <v>0</v>
      </c>
      <c r="J719" s="42"/>
      <c r="K719" s="42"/>
      <c r="L719" s="42"/>
      <c r="M719" s="42"/>
      <c r="N719" s="42"/>
      <c r="O719" s="42"/>
    </row>
    <row r="720" spans="1:15">
      <c r="A720" s="56" t="s">
        <v>1216</v>
      </c>
      <c r="B720" s="56" t="s">
        <v>1365</v>
      </c>
      <c r="C720" s="57" t="s">
        <v>206</v>
      </c>
      <c r="D720" s="41">
        <f t="shared" si="13"/>
        <v>0</v>
      </c>
      <c r="E720" s="42">
        <v>0</v>
      </c>
      <c r="F720" s="42">
        <v>0</v>
      </c>
      <c r="G720" s="42">
        <v>0</v>
      </c>
      <c r="H720" s="42">
        <v>0</v>
      </c>
      <c r="I720" s="42">
        <v>0</v>
      </c>
      <c r="J720" s="42">
        <v>0</v>
      </c>
      <c r="K720" s="42"/>
      <c r="L720" s="42"/>
      <c r="M720" s="42"/>
      <c r="N720" s="42"/>
      <c r="O720" s="42"/>
    </row>
    <row r="721" spans="1:15">
      <c r="A721" s="56" t="s">
        <v>146</v>
      </c>
      <c r="B721" s="56" t="s">
        <v>1418</v>
      </c>
      <c r="C721" s="57" t="s">
        <v>206</v>
      </c>
      <c r="D721" s="41">
        <f t="shared" si="13"/>
        <v>0</v>
      </c>
      <c r="E721" s="42">
        <v>0</v>
      </c>
      <c r="F721" s="42">
        <v>0</v>
      </c>
      <c r="G721" s="42">
        <v>0</v>
      </c>
      <c r="H721" s="42">
        <v>0</v>
      </c>
      <c r="I721" s="42">
        <v>0</v>
      </c>
      <c r="J721" s="42">
        <v>0</v>
      </c>
      <c r="K721" s="42"/>
      <c r="L721" s="42"/>
      <c r="M721" s="42"/>
      <c r="N721" s="42"/>
      <c r="O721" s="42"/>
    </row>
    <row r="722" spans="1:15">
      <c r="A722" s="56" t="s">
        <v>203</v>
      </c>
      <c r="B722" s="56"/>
      <c r="C722" s="57" t="s">
        <v>206</v>
      </c>
      <c r="D722" s="41">
        <f t="shared" si="13"/>
        <v>0</v>
      </c>
      <c r="E722" s="42">
        <v>0</v>
      </c>
      <c r="F722" s="42">
        <v>0</v>
      </c>
      <c r="G722" s="42">
        <v>0</v>
      </c>
      <c r="H722" s="42">
        <v>0</v>
      </c>
      <c r="I722" s="42">
        <v>0</v>
      </c>
      <c r="J722" s="42">
        <v>0</v>
      </c>
      <c r="K722" s="42"/>
      <c r="L722" s="42"/>
      <c r="M722" s="42"/>
      <c r="N722" s="42"/>
      <c r="O722" s="42"/>
    </row>
    <row r="723" spans="1:15">
      <c r="A723" s="56" t="s">
        <v>1222</v>
      </c>
      <c r="B723" s="56"/>
      <c r="C723" s="57" t="s">
        <v>206</v>
      </c>
      <c r="D723" s="41">
        <f t="shared" si="13"/>
        <v>0</v>
      </c>
      <c r="E723" s="42">
        <v>0</v>
      </c>
      <c r="F723" s="42">
        <v>0</v>
      </c>
      <c r="G723" s="42">
        <v>0</v>
      </c>
      <c r="H723" s="42">
        <v>0</v>
      </c>
      <c r="I723" s="42">
        <v>0</v>
      </c>
      <c r="J723" s="42">
        <v>0</v>
      </c>
      <c r="K723" s="42"/>
      <c r="L723" s="42"/>
      <c r="M723" s="42"/>
      <c r="N723" s="42"/>
      <c r="O723" s="42"/>
    </row>
    <row r="724" spans="1:15">
      <c r="A724" s="56" t="s">
        <v>95</v>
      </c>
      <c r="B724" s="56" t="s">
        <v>1365</v>
      </c>
      <c r="C724" s="57" t="s">
        <v>206</v>
      </c>
      <c r="D724" s="41">
        <f t="shared" si="13"/>
        <v>0</v>
      </c>
      <c r="E724" s="42">
        <v>0</v>
      </c>
      <c r="F724" s="42">
        <v>0</v>
      </c>
      <c r="G724" s="42">
        <v>0</v>
      </c>
      <c r="H724" s="42">
        <v>0</v>
      </c>
      <c r="I724" s="42">
        <v>0</v>
      </c>
      <c r="J724" s="93">
        <v>0</v>
      </c>
      <c r="K724" s="42"/>
      <c r="L724" s="42"/>
      <c r="M724" s="42"/>
      <c r="N724" s="42"/>
      <c r="O724" s="42"/>
    </row>
    <row r="725" spans="1:15">
      <c r="A725" s="56" t="s">
        <v>603</v>
      </c>
      <c r="B725" s="56" t="s">
        <v>1365</v>
      </c>
      <c r="C725" s="57" t="s">
        <v>206</v>
      </c>
      <c r="D725" s="41">
        <f t="shared" si="13"/>
        <v>0</v>
      </c>
      <c r="E725" s="42">
        <v>0</v>
      </c>
      <c r="F725" s="42">
        <v>0</v>
      </c>
      <c r="G725" s="42">
        <v>0</v>
      </c>
      <c r="H725" s="42">
        <v>0</v>
      </c>
      <c r="I725" s="42">
        <v>0</v>
      </c>
      <c r="J725" s="42">
        <v>0</v>
      </c>
      <c r="K725" s="42"/>
      <c r="L725" s="42"/>
      <c r="M725" s="42"/>
      <c r="N725" s="42"/>
      <c r="O725" s="24"/>
    </row>
    <row r="726" spans="1:15">
      <c r="A726" s="56" t="s">
        <v>1221</v>
      </c>
      <c r="B726" s="56" t="s">
        <v>1365</v>
      </c>
      <c r="C726" s="57" t="s">
        <v>206</v>
      </c>
      <c r="D726" s="41">
        <f t="shared" si="13"/>
        <v>0</v>
      </c>
      <c r="E726" s="42">
        <v>0</v>
      </c>
      <c r="F726" s="42">
        <v>0</v>
      </c>
      <c r="G726" s="42">
        <v>0</v>
      </c>
      <c r="H726" s="42">
        <v>0</v>
      </c>
      <c r="I726" s="42">
        <v>0</v>
      </c>
      <c r="J726" s="42">
        <v>0</v>
      </c>
      <c r="K726" s="42"/>
      <c r="L726" s="42"/>
      <c r="M726" s="42"/>
      <c r="N726" s="42"/>
      <c r="O726" s="42"/>
    </row>
    <row r="727" spans="1:15">
      <c r="A727" s="56" t="s">
        <v>96</v>
      </c>
      <c r="B727" s="56" t="s">
        <v>1365</v>
      </c>
      <c r="C727" s="57" t="s">
        <v>206</v>
      </c>
      <c r="D727" s="41">
        <f t="shared" si="13"/>
        <v>0</v>
      </c>
      <c r="E727" s="42">
        <v>0</v>
      </c>
      <c r="F727" s="42">
        <v>0</v>
      </c>
      <c r="G727" s="42">
        <v>0</v>
      </c>
      <c r="H727" s="42">
        <v>0</v>
      </c>
      <c r="I727" s="42">
        <v>0</v>
      </c>
      <c r="J727" s="42">
        <v>0</v>
      </c>
      <c r="K727" s="42"/>
      <c r="L727" s="42"/>
      <c r="M727" s="42"/>
      <c r="N727" s="42"/>
      <c r="O727" s="42"/>
    </row>
    <row r="728" spans="1:15">
      <c r="A728" s="56" t="s">
        <v>848</v>
      </c>
      <c r="B728" s="56" t="s">
        <v>1365</v>
      </c>
      <c r="C728" s="57" t="s">
        <v>206</v>
      </c>
      <c r="D728" s="41">
        <f t="shared" si="13"/>
        <v>6</v>
      </c>
      <c r="E728" s="42">
        <v>1</v>
      </c>
      <c r="F728" s="42">
        <v>2</v>
      </c>
      <c r="G728" s="42">
        <v>0</v>
      </c>
      <c r="H728" s="42">
        <v>0</v>
      </c>
      <c r="I728" s="42">
        <v>2</v>
      </c>
      <c r="J728" s="42">
        <v>1</v>
      </c>
      <c r="K728" s="42"/>
      <c r="L728" s="42"/>
      <c r="M728" s="42"/>
      <c r="N728" s="42"/>
      <c r="O728" s="42"/>
    </row>
    <row r="729" spans="1:15">
      <c r="A729" s="56" t="s">
        <v>147</v>
      </c>
      <c r="B729" s="56" t="s">
        <v>1377</v>
      </c>
      <c r="C729" s="57" t="s">
        <v>206</v>
      </c>
      <c r="D729" s="41">
        <f t="shared" si="13"/>
        <v>0</v>
      </c>
      <c r="E729" s="42">
        <v>0</v>
      </c>
      <c r="F729" s="42">
        <v>0</v>
      </c>
      <c r="G729" s="42">
        <v>0</v>
      </c>
      <c r="H729" s="42">
        <v>0</v>
      </c>
      <c r="I729" s="42">
        <v>0</v>
      </c>
      <c r="J729" s="42">
        <v>0</v>
      </c>
      <c r="K729" s="42"/>
      <c r="L729" s="42"/>
      <c r="M729" s="42"/>
      <c r="N729" s="42"/>
      <c r="O729" s="42"/>
    </row>
    <row r="730" spans="1:15">
      <c r="A730" s="56" t="s">
        <v>97</v>
      </c>
      <c r="B730" s="56" t="s">
        <v>1365</v>
      </c>
      <c r="C730" s="57" t="s">
        <v>206</v>
      </c>
      <c r="D730" s="41">
        <f t="shared" si="13"/>
        <v>0</v>
      </c>
      <c r="E730" s="42">
        <v>0</v>
      </c>
      <c r="F730" s="42">
        <v>0</v>
      </c>
      <c r="G730" s="42">
        <v>0</v>
      </c>
      <c r="H730" s="42">
        <v>0</v>
      </c>
      <c r="I730" s="42">
        <v>0</v>
      </c>
      <c r="J730" s="42">
        <v>0</v>
      </c>
      <c r="K730" s="42"/>
      <c r="L730" s="42"/>
      <c r="M730" s="42"/>
      <c r="N730" s="42"/>
      <c r="O730" s="42"/>
    </row>
    <row r="731" spans="1:15">
      <c r="A731" s="56" t="s">
        <v>148</v>
      </c>
      <c r="B731" s="56" t="s">
        <v>1377</v>
      </c>
      <c r="C731" s="57" t="s">
        <v>206</v>
      </c>
      <c r="D731" s="41">
        <f t="shared" si="13"/>
        <v>0</v>
      </c>
      <c r="E731" s="42">
        <v>0</v>
      </c>
      <c r="F731" s="42">
        <v>0</v>
      </c>
      <c r="G731" s="42">
        <v>0</v>
      </c>
      <c r="H731" s="42">
        <v>0</v>
      </c>
      <c r="I731" s="42">
        <v>0</v>
      </c>
      <c r="J731" s="42">
        <v>0</v>
      </c>
      <c r="K731" s="42"/>
      <c r="L731" s="42"/>
      <c r="M731" s="42"/>
      <c r="N731" s="42"/>
      <c r="O731" s="42"/>
    </row>
    <row r="732" spans="1:15">
      <c r="A732" s="56" t="s">
        <v>204</v>
      </c>
      <c r="B732" s="56" t="s">
        <v>1377</v>
      </c>
      <c r="C732" s="57" t="s">
        <v>206</v>
      </c>
      <c r="D732" s="41">
        <f t="shared" si="13"/>
        <v>0</v>
      </c>
      <c r="E732" s="42">
        <v>0</v>
      </c>
      <c r="F732" s="42">
        <v>0</v>
      </c>
      <c r="G732" s="93">
        <v>0</v>
      </c>
      <c r="H732" s="42">
        <v>0</v>
      </c>
      <c r="I732" s="42">
        <v>0</v>
      </c>
      <c r="J732" s="42">
        <v>0</v>
      </c>
      <c r="K732" s="42"/>
      <c r="L732" s="42"/>
      <c r="M732" s="42"/>
      <c r="N732" s="42"/>
      <c r="O732" s="42"/>
    </row>
    <row r="733" spans="1:15">
      <c r="A733" s="56" t="s">
        <v>605</v>
      </c>
      <c r="B733" s="56" t="s">
        <v>1501</v>
      </c>
      <c r="C733" s="57" t="s">
        <v>206</v>
      </c>
      <c r="D733" s="41">
        <f t="shared" si="13"/>
        <v>0</v>
      </c>
      <c r="E733" s="42">
        <v>0</v>
      </c>
      <c r="F733" s="42">
        <v>0</v>
      </c>
      <c r="G733" s="42">
        <v>0</v>
      </c>
      <c r="H733" s="42">
        <v>0</v>
      </c>
      <c r="I733" s="42">
        <v>0</v>
      </c>
      <c r="J733" s="42">
        <v>0</v>
      </c>
      <c r="K733" s="42"/>
      <c r="L733" s="42"/>
      <c r="M733" s="42"/>
      <c r="N733" s="42"/>
      <c r="O733" s="42"/>
    </row>
    <row r="734" spans="1:15">
      <c r="A734" s="56" t="s">
        <v>604</v>
      </c>
      <c r="B734" s="56" t="s">
        <v>1365</v>
      </c>
      <c r="C734" s="57" t="s">
        <v>206</v>
      </c>
      <c r="D734" s="41">
        <f t="shared" si="13"/>
        <v>0</v>
      </c>
      <c r="E734" s="42">
        <v>0</v>
      </c>
      <c r="F734" s="42">
        <v>0</v>
      </c>
      <c r="G734" s="42">
        <v>0</v>
      </c>
      <c r="H734" s="42">
        <v>0</v>
      </c>
      <c r="I734" s="42">
        <v>0</v>
      </c>
      <c r="J734" s="42">
        <v>0</v>
      </c>
      <c r="K734" s="42"/>
      <c r="L734" s="42"/>
      <c r="M734" s="42"/>
      <c r="N734" s="42"/>
      <c r="O734" s="42"/>
    </row>
    <row r="735" spans="1:15">
      <c r="A735" s="56" t="s">
        <v>1219</v>
      </c>
      <c r="B735" s="56" t="s">
        <v>1365</v>
      </c>
      <c r="C735" s="57" t="s">
        <v>206</v>
      </c>
      <c r="D735" s="41">
        <f t="shared" si="13"/>
        <v>0</v>
      </c>
      <c r="E735" s="42">
        <v>0</v>
      </c>
      <c r="F735" s="42">
        <v>0</v>
      </c>
      <c r="G735" s="42">
        <v>0</v>
      </c>
      <c r="H735" s="42">
        <v>0</v>
      </c>
      <c r="I735" s="42">
        <v>0</v>
      </c>
      <c r="J735" s="42">
        <v>0</v>
      </c>
      <c r="K735" s="42"/>
      <c r="L735" s="42"/>
      <c r="M735" s="42"/>
      <c r="N735" s="42"/>
      <c r="O735" s="42"/>
    </row>
    <row r="736" spans="1:15">
      <c r="A736" s="56" t="s">
        <v>149</v>
      </c>
      <c r="B736" s="56" t="s">
        <v>1501</v>
      </c>
      <c r="C736" s="57" t="s">
        <v>206</v>
      </c>
      <c r="D736" s="41">
        <f t="shared" si="13"/>
        <v>0</v>
      </c>
      <c r="E736" s="42">
        <v>0</v>
      </c>
      <c r="F736" s="42">
        <v>0</v>
      </c>
      <c r="G736" s="42">
        <v>0</v>
      </c>
      <c r="H736" s="42">
        <v>0</v>
      </c>
      <c r="I736" s="42">
        <v>0</v>
      </c>
      <c r="J736" s="42">
        <v>0</v>
      </c>
      <c r="K736" s="42"/>
      <c r="L736" s="42"/>
      <c r="M736" s="42"/>
      <c r="N736" s="42"/>
      <c r="O736" s="42"/>
    </row>
    <row r="737" spans="1:15">
      <c r="A737" s="56" t="s">
        <v>606</v>
      </c>
      <c r="B737" s="56"/>
      <c r="C737" s="57" t="s">
        <v>206</v>
      </c>
      <c r="D737" s="41">
        <f t="shared" si="13"/>
        <v>0</v>
      </c>
      <c r="E737" s="42">
        <v>0</v>
      </c>
      <c r="F737" s="42">
        <v>0</v>
      </c>
      <c r="G737" s="42">
        <v>0</v>
      </c>
      <c r="H737" s="42">
        <v>0</v>
      </c>
      <c r="I737" s="42">
        <v>0</v>
      </c>
      <c r="J737" s="42">
        <v>0</v>
      </c>
      <c r="K737" s="42"/>
      <c r="L737" s="42"/>
      <c r="M737" s="42"/>
      <c r="N737" s="42"/>
      <c r="O737" s="42"/>
    </row>
    <row r="738" spans="1:15">
      <c r="A738" s="56" t="s">
        <v>1220</v>
      </c>
      <c r="B738" s="56" t="s">
        <v>1365</v>
      </c>
      <c r="C738" s="57" t="s">
        <v>206</v>
      </c>
      <c r="D738" s="41">
        <f t="shared" si="13"/>
        <v>0</v>
      </c>
      <c r="E738" s="42">
        <v>0</v>
      </c>
      <c r="F738" s="42">
        <v>0</v>
      </c>
      <c r="G738" s="42">
        <v>0</v>
      </c>
      <c r="H738" s="42">
        <v>0</v>
      </c>
      <c r="I738" s="42">
        <v>0</v>
      </c>
      <c r="J738" s="42">
        <v>0</v>
      </c>
      <c r="K738" s="42"/>
      <c r="L738" s="42"/>
      <c r="M738" s="42"/>
      <c r="N738" s="42"/>
      <c r="O738" s="42"/>
    </row>
    <row r="739" spans="1:15">
      <c r="A739" s="56" t="s">
        <v>1223</v>
      </c>
      <c r="B739" s="56" t="s">
        <v>1365</v>
      </c>
      <c r="C739" s="57" t="s">
        <v>206</v>
      </c>
      <c r="D739" s="41">
        <f t="shared" si="13"/>
        <v>1</v>
      </c>
      <c r="E739" s="42">
        <v>0</v>
      </c>
      <c r="F739" s="42">
        <v>0</v>
      </c>
      <c r="G739" s="42">
        <v>1</v>
      </c>
      <c r="H739" s="42">
        <v>0</v>
      </c>
      <c r="I739" s="42">
        <v>0</v>
      </c>
      <c r="J739" s="42">
        <v>0</v>
      </c>
      <c r="K739" s="42"/>
      <c r="L739" s="42"/>
      <c r="M739" s="42"/>
      <c r="N739" s="42"/>
      <c r="O739" s="42"/>
    </row>
    <row r="740" spans="1:15">
      <c r="A740" s="56" t="s">
        <v>205</v>
      </c>
      <c r="B740" s="56" t="s">
        <v>1365</v>
      </c>
      <c r="C740" s="57" t="s">
        <v>206</v>
      </c>
      <c r="D740" s="41">
        <f t="shared" si="13"/>
        <v>0</v>
      </c>
      <c r="E740" s="42">
        <v>0</v>
      </c>
      <c r="F740" s="42">
        <v>0</v>
      </c>
      <c r="G740" s="42">
        <v>0</v>
      </c>
      <c r="H740" s="42">
        <v>0</v>
      </c>
      <c r="I740" s="42">
        <v>0</v>
      </c>
      <c r="J740" s="42">
        <v>0</v>
      </c>
      <c r="K740" s="42"/>
      <c r="L740" s="42"/>
      <c r="M740" s="42"/>
      <c r="N740" s="42"/>
      <c r="O740" s="42"/>
    </row>
    <row r="741" spans="1:15">
      <c r="A741" s="56" t="s">
        <v>1217</v>
      </c>
      <c r="B741" s="56" t="s">
        <v>1365</v>
      </c>
      <c r="C741" s="57" t="s">
        <v>206</v>
      </c>
      <c r="D741" s="41">
        <f t="shared" si="13"/>
        <v>0</v>
      </c>
      <c r="E741" s="42">
        <v>0</v>
      </c>
      <c r="F741" s="42">
        <v>0</v>
      </c>
      <c r="G741" s="42">
        <v>0</v>
      </c>
      <c r="H741" s="42">
        <v>0</v>
      </c>
      <c r="I741" s="42">
        <v>0</v>
      </c>
      <c r="J741" s="42">
        <v>0</v>
      </c>
      <c r="K741" s="42"/>
      <c r="L741" s="42"/>
      <c r="M741" s="42"/>
      <c r="N741" s="42"/>
      <c r="O741" s="42"/>
    </row>
    <row r="742" spans="1:15">
      <c r="A742" s="56" t="s">
        <v>150</v>
      </c>
      <c r="B742" s="56" t="s">
        <v>1377</v>
      </c>
      <c r="C742" s="57" t="s">
        <v>206</v>
      </c>
      <c r="D742" s="41">
        <f t="shared" si="13"/>
        <v>0</v>
      </c>
      <c r="E742" s="42">
        <v>0</v>
      </c>
      <c r="F742" s="42">
        <v>0</v>
      </c>
      <c r="G742" s="42">
        <v>0</v>
      </c>
      <c r="H742" s="42">
        <v>0</v>
      </c>
      <c r="I742" s="42">
        <v>0</v>
      </c>
      <c r="J742" s="42">
        <v>0</v>
      </c>
      <c r="K742" s="42"/>
      <c r="L742" s="42"/>
      <c r="M742" s="42"/>
      <c r="N742" s="42"/>
      <c r="O742" s="42"/>
    </row>
    <row r="743" spans="1:15">
      <c r="A743" s="56" t="s">
        <v>98</v>
      </c>
      <c r="B743" s="56" t="s">
        <v>1377</v>
      </c>
      <c r="C743" s="57" t="s">
        <v>206</v>
      </c>
      <c r="D743" s="41">
        <f t="shared" si="13"/>
        <v>0</v>
      </c>
      <c r="E743" s="42">
        <v>0</v>
      </c>
      <c r="F743" s="42">
        <v>0</v>
      </c>
      <c r="G743" s="42">
        <v>0</v>
      </c>
      <c r="H743" s="42">
        <v>0</v>
      </c>
      <c r="I743" s="42">
        <v>0</v>
      </c>
      <c r="J743" s="42">
        <v>0</v>
      </c>
      <c r="K743" s="42"/>
      <c r="L743" s="42"/>
      <c r="M743" s="42"/>
      <c r="N743" s="42"/>
      <c r="O743" s="42"/>
    </row>
    <row r="744" spans="1:15">
      <c r="A744" s="56" t="s">
        <v>151</v>
      </c>
      <c r="B744" s="56"/>
      <c r="C744" s="57" t="s">
        <v>206</v>
      </c>
      <c r="D744" s="41">
        <f t="shared" si="13"/>
        <v>0</v>
      </c>
      <c r="E744" s="42">
        <v>0</v>
      </c>
      <c r="F744" s="42">
        <v>0</v>
      </c>
      <c r="G744" s="42">
        <v>0</v>
      </c>
      <c r="H744" s="42">
        <v>0</v>
      </c>
      <c r="I744" s="42">
        <v>0</v>
      </c>
      <c r="J744" s="42">
        <v>0</v>
      </c>
      <c r="K744" s="42"/>
      <c r="L744" s="42"/>
      <c r="M744" s="42"/>
      <c r="N744" s="42"/>
      <c r="O744" s="42"/>
    </row>
    <row r="745" spans="1:15">
      <c r="A745" s="56" t="s">
        <v>99</v>
      </c>
      <c r="B745" s="56" t="s">
        <v>1377</v>
      </c>
      <c r="C745" s="57" t="s">
        <v>206</v>
      </c>
      <c r="D745" s="41">
        <f t="shared" si="13"/>
        <v>0</v>
      </c>
      <c r="E745" s="42">
        <v>0</v>
      </c>
      <c r="F745" s="42">
        <v>0</v>
      </c>
      <c r="G745" s="42">
        <v>0</v>
      </c>
      <c r="H745" s="42">
        <v>0</v>
      </c>
      <c r="I745" s="93">
        <v>0</v>
      </c>
      <c r="J745" s="42">
        <v>0</v>
      </c>
      <c r="K745" s="42"/>
      <c r="L745" s="42"/>
      <c r="M745" s="42"/>
      <c r="N745" s="42"/>
      <c r="O745" s="42"/>
    </row>
    <row r="746" spans="1:15">
      <c r="A746" s="56" t="s">
        <v>1218</v>
      </c>
      <c r="B746" s="56"/>
      <c r="C746" s="57" t="s">
        <v>206</v>
      </c>
      <c r="D746" s="41">
        <f t="shared" si="13"/>
        <v>0</v>
      </c>
      <c r="E746" s="42">
        <v>0</v>
      </c>
      <c r="F746" s="42">
        <v>0</v>
      </c>
      <c r="G746" s="42">
        <v>0</v>
      </c>
      <c r="H746" s="42">
        <v>0</v>
      </c>
      <c r="I746" s="42">
        <v>0</v>
      </c>
      <c r="J746" s="42">
        <v>0</v>
      </c>
      <c r="K746" s="42"/>
      <c r="L746" s="42"/>
      <c r="M746" s="42"/>
      <c r="N746" s="42"/>
      <c r="O746" s="42"/>
    </row>
    <row r="747" spans="1:15">
      <c r="A747" s="56" t="s">
        <v>1226</v>
      </c>
      <c r="B747" s="56" t="s">
        <v>1365</v>
      </c>
      <c r="C747" s="57" t="s">
        <v>264</v>
      </c>
      <c r="D747" s="41">
        <f t="shared" si="13"/>
        <v>2</v>
      </c>
      <c r="E747" s="42">
        <v>0</v>
      </c>
      <c r="F747" s="42">
        <v>1</v>
      </c>
      <c r="G747" s="42">
        <v>0</v>
      </c>
      <c r="H747" s="42">
        <v>0</v>
      </c>
      <c r="I747" s="42">
        <v>0</v>
      </c>
      <c r="J747" s="121">
        <v>1</v>
      </c>
      <c r="K747" s="42"/>
      <c r="L747" s="42"/>
      <c r="M747" s="42"/>
      <c r="N747" s="42"/>
      <c r="O747" s="42"/>
    </row>
    <row r="748" spans="1:15">
      <c r="A748" s="56" t="s">
        <v>29</v>
      </c>
      <c r="B748" s="56" t="s">
        <v>1365</v>
      </c>
      <c r="C748" s="57" t="s">
        <v>264</v>
      </c>
      <c r="D748" s="41">
        <f t="shared" si="13"/>
        <v>0</v>
      </c>
      <c r="E748" s="42">
        <v>0</v>
      </c>
      <c r="F748" s="42">
        <v>0</v>
      </c>
      <c r="G748" s="93">
        <v>0</v>
      </c>
      <c r="H748" s="42">
        <v>0</v>
      </c>
      <c r="I748" s="42">
        <v>0</v>
      </c>
      <c r="J748" s="121">
        <v>0</v>
      </c>
      <c r="K748" s="42"/>
      <c r="L748" s="42"/>
      <c r="M748" s="42"/>
      <c r="N748" s="42"/>
      <c r="O748" s="42"/>
    </row>
    <row r="749" spans="1:15">
      <c r="A749" s="56" t="s">
        <v>152</v>
      </c>
      <c r="B749" s="56" t="s">
        <v>1365</v>
      </c>
      <c r="C749" s="57" t="s">
        <v>264</v>
      </c>
      <c r="D749" s="41">
        <f t="shared" si="13"/>
        <v>0</v>
      </c>
      <c r="E749" s="42">
        <v>0</v>
      </c>
      <c r="F749" s="42">
        <v>0</v>
      </c>
      <c r="G749" s="42">
        <v>0</v>
      </c>
      <c r="H749" s="42">
        <v>0</v>
      </c>
      <c r="I749" s="42">
        <v>0</v>
      </c>
      <c r="J749" s="121">
        <v>0</v>
      </c>
      <c r="K749" s="42"/>
      <c r="L749" s="42"/>
      <c r="M749" s="42"/>
      <c r="N749" s="42"/>
      <c r="O749" s="42"/>
    </row>
    <row r="750" spans="1:15">
      <c r="A750" s="56" t="s">
        <v>153</v>
      </c>
      <c r="B750" s="56" t="s">
        <v>1501</v>
      </c>
      <c r="C750" s="57" t="s">
        <v>264</v>
      </c>
      <c r="D750" s="41">
        <f t="shared" si="13"/>
        <v>0</v>
      </c>
      <c r="E750" s="42">
        <v>0</v>
      </c>
      <c r="F750" s="42">
        <v>0</v>
      </c>
      <c r="G750" s="42">
        <v>0</v>
      </c>
      <c r="H750" s="42">
        <v>0</v>
      </c>
      <c r="I750" s="42">
        <v>0</v>
      </c>
      <c r="J750" s="121">
        <v>0</v>
      </c>
      <c r="K750" s="42"/>
      <c r="L750" s="42"/>
      <c r="M750" s="42"/>
      <c r="N750" s="42"/>
      <c r="O750" s="42"/>
    </row>
    <row r="751" spans="1:15">
      <c r="A751" s="56" t="s">
        <v>154</v>
      </c>
      <c r="B751" s="56" t="s">
        <v>1365</v>
      </c>
      <c r="C751" s="57" t="s">
        <v>264</v>
      </c>
      <c r="D751" s="41">
        <f t="shared" si="13"/>
        <v>0</v>
      </c>
      <c r="E751" s="42">
        <v>0</v>
      </c>
      <c r="F751" s="42">
        <v>0</v>
      </c>
      <c r="G751" s="93">
        <v>0</v>
      </c>
      <c r="H751" s="42">
        <v>0</v>
      </c>
      <c r="I751" s="42">
        <v>0</v>
      </c>
      <c r="J751" s="121">
        <v>0</v>
      </c>
      <c r="K751" s="42"/>
      <c r="L751" s="42"/>
      <c r="M751" s="42"/>
      <c r="N751" s="42"/>
      <c r="O751" s="42"/>
    </row>
    <row r="752" spans="1:15">
      <c r="A752" s="56" t="s">
        <v>257</v>
      </c>
      <c r="B752" s="56"/>
      <c r="C752" s="57" t="s">
        <v>264</v>
      </c>
      <c r="D752" s="41">
        <f t="shared" si="13"/>
        <v>0</v>
      </c>
      <c r="E752" s="42">
        <v>0</v>
      </c>
      <c r="F752" s="42">
        <v>0</v>
      </c>
      <c r="G752" s="42">
        <v>0</v>
      </c>
      <c r="H752" s="42">
        <v>0</v>
      </c>
      <c r="I752" s="42">
        <v>0</v>
      </c>
      <c r="J752" s="121">
        <v>0</v>
      </c>
      <c r="K752" s="42"/>
      <c r="L752" s="42"/>
      <c r="M752" s="42"/>
      <c r="N752" s="42"/>
      <c r="O752" s="42"/>
    </row>
    <row r="753" spans="1:15">
      <c r="A753" s="56" t="s">
        <v>462</v>
      </c>
      <c r="B753" s="56" t="s">
        <v>1365</v>
      </c>
      <c r="C753" s="57" t="s">
        <v>264</v>
      </c>
      <c r="D753" s="41">
        <f t="shared" si="13"/>
        <v>1</v>
      </c>
      <c r="E753" s="42">
        <v>0</v>
      </c>
      <c r="F753" s="42">
        <v>0</v>
      </c>
      <c r="G753" s="42">
        <v>0</v>
      </c>
      <c r="H753" s="42">
        <v>0</v>
      </c>
      <c r="I753" s="42">
        <v>0</v>
      </c>
      <c r="J753" s="121">
        <v>1</v>
      </c>
      <c r="K753" s="42"/>
      <c r="L753" s="42"/>
      <c r="M753" s="42"/>
      <c r="N753" s="42"/>
      <c r="O753" s="42"/>
    </row>
    <row r="754" spans="1:15">
      <c r="A754" s="56" t="s">
        <v>258</v>
      </c>
      <c r="B754" s="56" t="s">
        <v>1377</v>
      </c>
      <c r="C754" s="57" t="s">
        <v>264</v>
      </c>
      <c r="D754" s="41">
        <f t="shared" si="13"/>
        <v>0</v>
      </c>
      <c r="E754" s="42">
        <v>0</v>
      </c>
      <c r="F754" s="42">
        <v>0</v>
      </c>
      <c r="G754" s="42">
        <v>0</v>
      </c>
      <c r="H754" s="42">
        <v>0</v>
      </c>
      <c r="I754" s="42">
        <v>0</v>
      </c>
      <c r="J754" s="121">
        <v>0</v>
      </c>
      <c r="K754" s="42"/>
      <c r="L754" s="42"/>
      <c r="M754" s="42"/>
      <c r="N754" s="42"/>
      <c r="O754" s="42"/>
    </row>
    <row r="755" spans="1:15">
      <c r="A755" s="56" t="s">
        <v>30</v>
      </c>
      <c r="B755" s="56"/>
      <c r="C755" s="57" t="s">
        <v>264</v>
      </c>
      <c r="D755" s="41">
        <f t="shared" si="13"/>
        <v>0</v>
      </c>
      <c r="E755" s="42">
        <v>0</v>
      </c>
      <c r="F755" s="42">
        <v>0</v>
      </c>
      <c r="G755" s="42">
        <v>0</v>
      </c>
      <c r="H755" s="42">
        <v>0</v>
      </c>
      <c r="I755" s="42">
        <v>0</v>
      </c>
      <c r="J755" s="121">
        <v>0</v>
      </c>
      <c r="K755" s="42"/>
      <c r="L755" s="42"/>
      <c r="M755" s="42"/>
      <c r="N755" s="42"/>
      <c r="O755" s="42"/>
    </row>
    <row r="756" spans="1:15">
      <c r="A756" s="56" t="s">
        <v>31</v>
      </c>
      <c r="B756" s="56" t="s">
        <v>1365</v>
      </c>
      <c r="C756" s="57" t="s">
        <v>264</v>
      </c>
      <c r="D756" s="41">
        <f t="shared" si="13"/>
        <v>0</v>
      </c>
      <c r="E756" s="42">
        <v>0</v>
      </c>
      <c r="F756" s="42">
        <v>0</v>
      </c>
      <c r="G756" s="42">
        <v>0</v>
      </c>
      <c r="H756" s="42">
        <v>0</v>
      </c>
      <c r="I756" s="42">
        <v>0</v>
      </c>
      <c r="J756" s="121">
        <v>0</v>
      </c>
      <c r="K756" s="42"/>
      <c r="L756" s="42"/>
      <c r="M756" s="42"/>
      <c r="N756" s="42"/>
      <c r="O756" s="42"/>
    </row>
    <row r="757" spans="1:15">
      <c r="A757" s="56" t="s">
        <v>259</v>
      </c>
      <c r="B757" s="56" t="s">
        <v>1365</v>
      </c>
      <c r="C757" s="57" t="s">
        <v>264</v>
      </c>
      <c r="D757" s="41">
        <f t="shared" si="13"/>
        <v>1</v>
      </c>
      <c r="E757" s="42">
        <v>0</v>
      </c>
      <c r="F757" s="42">
        <v>0</v>
      </c>
      <c r="G757" s="42">
        <v>0</v>
      </c>
      <c r="H757" s="42">
        <v>1</v>
      </c>
      <c r="I757" s="42">
        <v>0</v>
      </c>
      <c r="J757" s="121">
        <v>0</v>
      </c>
      <c r="K757" s="42"/>
      <c r="L757" s="42"/>
      <c r="M757" s="42"/>
      <c r="N757" s="42"/>
      <c r="O757" s="42"/>
    </row>
    <row r="758" spans="1:15">
      <c r="A758" s="56" t="s">
        <v>155</v>
      </c>
      <c r="B758" s="56" t="s">
        <v>1365</v>
      </c>
      <c r="C758" s="57" t="s">
        <v>264</v>
      </c>
      <c r="D758" s="41">
        <f t="shared" si="13"/>
        <v>0</v>
      </c>
      <c r="E758" s="42">
        <v>0</v>
      </c>
      <c r="F758" s="42">
        <v>0</v>
      </c>
      <c r="G758" s="42">
        <v>0</v>
      </c>
      <c r="H758" s="42">
        <v>0</v>
      </c>
      <c r="I758" s="42">
        <v>0</v>
      </c>
      <c r="J758" s="121">
        <v>0</v>
      </c>
      <c r="K758" s="42"/>
      <c r="L758" s="42"/>
      <c r="M758" s="42"/>
      <c r="N758" s="42"/>
      <c r="O758" s="42"/>
    </row>
    <row r="759" spans="1:15">
      <c r="A759" s="56" t="s">
        <v>32</v>
      </c>
      <c r="B759" s="56" t="s">
        <v>1365</v>
      </c>
      <c r="C759" s="57" t="s">
        <v>264</v>
      </c>
      <c r="D759" s="41">
        <f t="shared" si="13"/>
        <v>0</v>
      </c>
      <c r="E759" s="42">
        <v>0</v>
      </c>
      <c r="F759" s="42">
        <v>0</v>
      </c>
      <c r="G759" s="42">
        <v>0</v>
      </c>
      <c r="H759" s="42">
        <v>0</v>
      </c>
      <c r="I759" s="42">
        <v>0</v>
      </c>
      <c r="J759" s="121">
        <v>0</v>
      </c>
      <c r="K759" s="42"/>
      <c r="L759" s="42"/>
      <c r="M759" s="42"/>
      <c r="N759" s="42"/>
      <c r="O759" s="42"/>
    </row>
    <row r="760" spans="1:15">
      <c r="A760" s="56" t="s">
        <v>1227</v>
      </c>
      <c r="B760" s="56" t="s">
        <v>1365</v>
      </c>
      <c r="C760" s="57" t="s">
        <v>264</v>
      </c>
      <c r="D760" s="41">
        <f t="shared" si="13"/>
        <v>0</v>
      </c>
      <c r="E760" s="42">
        <v>0</v>
      </c>
      <c r="F760" s="42">
        <v>0</v>
      </c>
      <c r="G760" s="42">
        <v>0</v>
      </c>
      <c r="H760" s="42">
        <v>0</v>
      </c>
      <c r="I760" s="42">
        <v>0</v>
      </c>
      <c r="J760" s="121">
        <v>0</v>
      </c>
      <c r="K760" s="42"/>
      <c r="L760" s="42"/>
      <c r="M760" s="42"/>
      <c r="N760" s="42"/>
      <c r="O760" s="42"/>
    </row>
    <row r="761" spans="1:15">
      <c r="A761" s="56" t="s">
        <v>33</v>
      </c>
      <c r="B761" s="56" t="s">
        <v>1365</v>
      </c>
      <c r="C761" s="57" t="s">
        <v>264</v>
      </c>
      <c r="D761" s="41">
        <f t="shared" si="13"/>
        <v>1</v>
      </c>
      <c r="E761" s="93">
        <v>0</v>
      </c>
      <c r="F761" s="42">
        <v>0</v>
      </c>
      <c r="G761" s="42">
        <v>1</v>
      </c>
      <c r="H761" s="42">
        <v>0</v>
      </c>
      <c r="I761" s="42">
        <v>0</v>
      </c>
      <c r="J761" s="121">
        <v>0</v>
      </c>
      <c r="K761" s="42"/>
      <c r="L761" s="42"/>
      <c r="M761" s="42"/>
      <c r="N761" s="42"/>
      <c r="O761" s="42"/>
    </row>
    <row r="762" spans="1:15">
      <c r="A762" s="56" t="s">
        <v>103</v>
      </c>
      <c r="B762" s="56" t="s">
        <v>1377</v>
      </c>
      <c r="C762" s="57" t="s">
        <v>264</v>
      </c>
      <c r="D762" s="41">
        <f t="shared" si="13"/>
        <v>0</v>
      </c>
      <c r="E762" s="42">
        <v>0</v>
      </c>
      <c r="F762" s="42">
        <v>0</v>
      </c>
      <c r="G762" s="42">
        <v>0</v>
      </c>
      <c r="H762" s="42">
        <v>0</v>
      </c>
      <c r="I762" s="42">
        <v>0</v>
      </c>
      <c r="J762" s="121">
        <v>0</v>
      </c>
      <c r="K762" s="42"/>
      <c r="L762" s="42"/>
      <c r="M762" s="42"/>
      <c r="N762" s="42"/>
      <c r="O762" s="42"/>
    </row>
    <row r="763" spans="1:15">
      <c r="A763" s="56" t="s">
        <v>260</v>
      </c>
      <c r="B763" s="56" t="s">
        <v>1365</v>
      </c>
      <c r="C763" s="57" t="s">
        <v>264</v>
      </c>
      <c r="D763" s="41">
        <f t="shared" si="13"/>
        <v>0</v>
      </c>
      <c r="E763" s="42">
        <v>0</v>
      </c>
      <c r="F763" s="42">
        <v>0</v>
      </c>
      <c r="G763" s="42">
        <v>0</v>
      </c>
      <c r="H763" s="42">
        <v>0</v>
      </c>
      <c r="I763" s="42">
        <v>0</v>
      </c>
      <c r="J763" s="121">
        <v>0</v>
      </c>
      <c r="K763" s="42"/>
      <c r="L763" s="42"/>
      <c r="M763" s="42"/>
      <c r="N763" s="42"/>
      <c r="O763" s="42"/>
    </row>
    <row r="764" spans="1:15">
      <c r="A764" s="56" t="s">
        <v>156</v>
      </c>
      <c r="B764" s="56" t="s">
        <v>1365</v>
      </c>
      <c r="C764" s="57" t="s">
        <v>264</v>
      </c>
      <c r="D764" s="41">
        <f t="shared" si="13"/>
        <v>4</v>
      </c>
      <c r="E764" s="42">
        <v>1</v>
      </c>
      <c r="F764" s="42">
        <v>1</v>
      </c>
      <c r="G764" s="42">
        <v>0</v>
      </c>
      <c r="H764" s="42">
        <v>1</v>
      </c>
      <c r="I764" s="93">
        <v>1</v>
      </c>
      <c r="J764" s="121">
        <v>0</v>
      </c>
      <c r="K764" s="42"/>
      <c r="L764" s="42"/>
      <c r="M764" s="42"/>
      <c r="N764" s="42"/>
      <c r="O764" s="42"/>
    </row>
    <row r="765" spans="1:15">
      <c r="A765" s="56" t="s">
        <v>34</v>
      </c>
      <c r="B765" s="56" t="s">
        <v>1365</v>
      </c>
      <c r="C765" s="57" t="s">
        <v>264</v>
      </c>
      <c r="D765" s="41">
        <f t="shared" si="13"/>
        <v>0</v>
      </c>
      <c r="E765" s="42">
        <v>0</v>
      </c>
      <c r="F765" s="42">
        <v>0</v>
      </c>
      <c r="G765" s="42">
        <v>0</v>
      </c>
      <c r="H765" s="42">
        <v>0</v>
      </c>
      <c r="I765" s="42">
        <v>0</v>
      </c>
      <c r="J765" s="121">
        <v>0</v>
      </c>
      <c r="K765" s="42"/>
      <c r="L765" s="42"/>
      <c r="M765" s="42"/>
      <c r="N765" s="42"/>
      <c r="O765" s="42"/>
    </row>
    <row r="766" spans="1:15">
      <c r="A766" s="56" t="s">
        <v>157</v>
      </c>
      <c r="B766" s="56" t="s">
        <v>1365</v>
      </c>
      <c r="C766" s="57" t="s">
        <v>264</v>
      </c>
      <c r="D766" s="41">
        <f t="shared" si="13"/>
        <v>0</v>
      </c>
      <c r="E766" s="42">
        <v>0</v>
      </c>
      <c r="F766" s="42">
        <v>0</v>
      </c>
      <c r="G766" s="42">
        <v>0</v>
      </c>
      <c r="H766" s="42">
        <v>0</v>
      </c>
      <c r="I766" s="42">
        <v>0</v>
      </c>
      <c r="J766" s="122">
        <v>0</v>
      </c>
      <c r="K766" s="42"/>
      <c r="L766" s="42"/>
      <c r="M766" s="42"/>
      <c r="N766" s="42"/>
      <c r="O766" s="42"/>
    </row>
    <row r="767" spans="1:15">
      <c r="A767" s="56" t="s">
        <v>261</v>
      </c>
      <c r="B767" s="56" t="s">
        <v>1365</v>
      </c>
      <c r="C767" s="57" t="s">
        <v>264</v>
      </c>
      <c r="D767" s="41">
        <f t="shared" si="13"/>
        <v>0</v>
      </c>
      <c r="E767" s="42">
        <v>0</v>
      </c>
      <c r="F767" s="42">
        <v>0</v>
      </c>
      <c r="G767" s="42">
        <v>0</v>
      </c>
      <c r="H767" s="42">
        <v>0</v>
      </c>
      <c r="I767" s="93">
        <v>0</v>
      </c>
      <c r="J767" s="121">
        <v>0</v>
      </c>
      <c r="K767" s="42"/>
      <c r="L767" s="42"/>
      <c r="M767" s="42"/>
      <c r="N767" s="42"/>
      <c r="O767" s="42"/>
    </row>
    <row r="768" spans="1:15">
      <c r="A768" s="56" t="s">
        <v>463</v>
      </c>
      <c r="B768" s="56" t="s">
        <v>1365</v>
      </c>
      <c r="C768" s="57" t="s">
        <v>264</v>
      </c>
      <c r="D768" s="41">
        <f t="shared" si="13"/>
        <v>1</v>
      </c>
      <c r="E768" s="42">
        <v>0</v>
      </c>
      <c r="F768" s="42">
        <v>0</v>
      </c>
      <c r="G768" s="42">
        <v>0</v>
      </c>
      <c r="H768" s="42">
        <v>0</v>
      </c>
      <c r="I768" s="42">
        <v>1</v>
      </c>
      <c r="J768" s="121">
        <v>0</v>
      </c>
      <c r="K768" s="42"/>
      <c r="L768" s="42"/>
      <c r="M768" s="42"/>
      <c r="N768" s="42"/>
      <c r="O768" s="42"/>
    </row>
    <row r="769" spans="1:15">
      <c r="A769" s="56" t="s">
        <v>262</v>
      </c>
      <c r="B769" s="56" t="s">
        <v>1365</v>
      </c>
      <c r="C769" s="57" t="s">
        <v>264</v>
      </c>
      <c r="D769" s="41">
        <f t="shared" si="13"/>
        <v>0</v>
      </c>
      <c r="E769" s="42">
        <v>0</v>
      </c>
      <c r="F769" s="42">
        <v>0</v>
      </c>
      <c r="G769" s="42">
        <v>0</v>
      </c>
      <c r="H769" s="42">
        <v>0</v>
      </c>
      <c r="I769" s="42">
        <v>0</v>
      </c>
      <c r="J769" s="121">
        <v>0</v>
      </c>
      <c r="K769" s="42"/>
      <c r="L769" s="42"/>
      <c r="M769" s="42"/>
      <c r="N769" s="42"/>
      <c r="O769" s="42"/>
    </row>
    <row r="770" spans="1:15">
      <c r="A770" s="56" t="s">
        <v>263</v>
      </c>
      <c r="B770" s="56" t="s">
        <v>1377</v>
      </c>
      <c r="C770" s="57" t="s">
        <v>264</v>
      </c>
      <c r="D770" s="41">
        <f t="shared" si="13"/>
        <v>0</v>
      </c>
      <c r="E770" s="42">
        <v>0</v>
      </c>
      <c r="F770" s="42">
        <v>0</v>
      </c>
      <c r="G770" s="42">
        <v>0</v>
      </c>
      <c r="H770" s="42">
        <v>0</v>
      </c>
      <c r="I770" s="42">
        <v>0</v>
      </c>
      <c r="J770" s="121">
        <v>0</v>
      </c>
      <c r="K770" s="42"/>
      <c r="L770" s="42"/>
      <c r="M770" s="42"/>
      <c r="N770" s="42"/>
      <c r="O770" s="42"/>
    </row>
    <row r="771" spans="1:15">
      <c r="A771" s="56" t="s">
        <v>1345</v>
      </c>
      <c r="B771" s="56" t="s">
        <v>1365</v>
      </c>
      <c r="C771" s="57" t="s">
        <v>607</v>
      </c>
      <c r="D771" s="41">
        <f t="shared" si="13"/>
        <v>0</v>
      </c>
      <c r="E771" s="42">
        <v>0</v>
      </c>
      <c r="F771" s="42">
        <v>0</v>
      </c>
      <c r="G771" s="42">
        <v>0</v>
      </c>
      <c r="H771" s="42">
        <v>0</v>
      </c>
      <c r="I771" s="42">
        <v>0</v>
      </c>
      <c r="J771" s="42">
        <v>0</v>
      </c>
      <c r="K771" s="42"/>
      <c r="L771" s="42"/>
      <c r="M771" s="42"/>
      <c r="N771" s="42"/>
      <c r="O771" s="42"/>
    </row>
    <row r="772" spans="1:15">
      <c r="A772" s="56" t="s">
        <v>628</v>
      </c>
      <c r="B772" s="56"/>
      <c r="C772" s="57" t="s">
        <v>607</v>
      </c>
      <c r="D772" s="41">
        <f t="shared" si="13"/>
        <v>0</v>
      </c>
      <c r="E772" s="42">
        <v>0</v>
      </c>
      <c r="F772" s="42">
        <v>0</v>
      </c>
      <c r="G772" s="42">
        <v>0</v>
      </c>
      <c r="H772" s="42">
        <v>0</v>
      </c>
      <c r="I772" s="42">
        <v>0</v>
      </c>
      <c r="J772" s="42">
        <v>0</v>
      </c>
      <c r="K772" s="42"/>
      <c r="L772" s="42"/>
      <c r="M772" s="42"/>
      <c r="N772" s="42"/>
      <c r="O772" s="42"/>
    </row>
    <row r="773" spans="1:15">
      <c r="A773" s="56" t="s">
        <v>1347</v>
      </c>
      <c r="B773" s="56" t="s">
        <v>1375</v>
      </c>
      <c r="C773" s="57" t="s">
        <v>607</v>
      </c>
      <c r="D773" s="41">
        <f t="shared" si="13"/>
        <v>0</v>
      </c>
      <c r="E773" s="42">
        <v>0</v>
      </c>
      <c r="F773" s="42">
        <v>0</v>
      </c>
      <c r="G773" s="42">
        <v>0</v>
      </c>
      <c r="H773" s="42">
        <v>0</v>
      </c>
      <c r="I773" s="42">
        <v>0</v>
      </c>
      <c r="J773" s="42">
        <v>0</v>
      </c>
      <c r="K773" s="42"/>
      <c r="L773" s="42"/>
      <c r="M773" s="42"/>
      <c r="N773" s="42"/>
      <c r="O773" s="42"/>
    </row>
    <row r="774" spans="1:15">
      <c r="A774" s="56" t="s">
        <v>611</v>
      </c>
      <c r="B774" s="56" t="s">
        <v>1365</v>
      </c>
      <c r="C774" s="57" t="s">
        <v>607</v>
      </c>
      <c r="D774" s="41">
        <f t="shared" ref="D774:D837" si="14">SUM(E774:O774)</f>
        <v>0</v>
      </c>
      <c r="E774" s="42">
        <v>0</v>
      </c>
      <c r="F774" s="42">
        <v>0</v>
      </c>
      <c r="G774" s="42">
        <v>0</v>
      </c>
      <c r="H774" s="42">
        <v>0</v>
      </c>
      <c r="I774" s="42">
        <v>0</v>
      </c>
      <c r="J774" s="42">
        <v>0</v>
      </c>
      <c r="K774" s="42"/>
      <c r="L774" s="42"/>
      <c r="M774" s="42"/>
      <c r="N774" s="42"/>
      <c r="O774" s="42"/>
    </row>
    <row r="775" spans="1:15">
      <c r="A775" s="56" t="s">
        <v>622</v>
      </c>
      <c r="B775" s="56"/>
      <c r="C775" s="57" t="s">
        <v>607</v>
      </c>
      <c r="D775" s="41">
        <f t="shared" si="14"/>
        <v>0</v>
      </c>
      <c r="E775" s="42">
        <v>0</v>
      </c>
      <c r="F775" s="42">
        <v>0</v>
      </c>
      <c r="G775" s="42">
        <v>0</v>
      </c>
      <c r="H775" s="42">
        <v>0</v>
      </c>
      <c r="I775" s="42">
        <v>0</v>
      </c>
      <c r="J775" s="42">
        <v>0</v>
      </c>
      <c r="K775" s="42"/>
      <c r="L775" s="42"/>
      <c r="M775" s="42"/>
      <c r="N775" s="42"/>
      <c r="O775" s="42"/>
    </row>
    <row r="776" spans="1:15">
      <c r="A776" s="56" t="s">
        <v>613</v>
      </c>
      <c r="B776" s="56" t="s">
        <v>1375</v>
      </c>
      <c r="C776" s="57" t="s">
        <v>607</v>
      </c>
      <c r="D776" s="41">
        <f t="shared" si="14"/>
        <v>3</v>
      </c>
      <c r="E776" s="42">
        <v>0</v>
      </c>
      <c r="F776" s="42">
        <v>0</v>
      </c>
      <c r="G776" s="42">
        <v>0</v>
      </c>
      <c r="H776" s="42">
        <v>0</v>
      </c>
      <c r="I776" s="42">
        <v>0</v>
      </c>
      <c r="J776" s="42">
        <v>3</v>
      </c>
      <c r="K776" s="42"/>
      <c r="L776" s="42"/>
      <c r="M776" s="42"/>
      <c r="N776" s="42"/>
      <c r="O776" s="42"/>
    </row>
    <row r="777" spans="1:15">
      <c r="A777" s="56" t="s">
        <v>623</v>
      </c>
      <c r="B777" s="56" t="s">
        <v>1400</v>
      </c>
      <c r="C777" s="57" t="s">
        <v>607</v>
      </c>
      <c r="D777" s="41">
        <f t="shared" si="14"/>
        <v>0</v>
      </c>
      <c r="E777" s="42">
        <v>0</v>
      </c>
      <c r="F777" s="42">
        <v>0</v>
      </c>
      <c r="G777" s="42">
        <v>0</v>
      </c>
      <c r="H777" s="42">
        <v>0</v>
      </c>
      <c r="I777" s="42">
        <v>0</v>
      </c>
      <c r="J777" s="42">
        <v>0</v>
      </c>
      <c r="K777" s="42"/>
      <c r="L777" s="42"/>
      <c r="M777" s="42"/>
      <c r="N777" s="42"/>
      <c r="O777" s="42"/>
    </row>
    <row r="778" spans="1:15">
      <c r="A778" s="56" t="s">
        <v>631</v>
      </c>
      <c r="B778" s="56"/>
      <c r="C778" s="57" t="s">
        <v>607</v>
      </c>
      <c r="D778" s="41">
        <f t="shared" si="14"/>
        <v>0</v>
      </c>
      <c r="E778" s="42">
        <v>0</v>
      </c>
      <c r="F778" s="42">
        <v>0</v>
      </c>
      <c r="G778" s="42">
        <v>0</v>
      </c>
      <c r="H778" s="42">
        <v>0</v>
      </c>
      <c r="I778" s="42">
        <v>0</v>
      </c>
      <c r="J778" s="42">
        <v>0</v>
      </c>
      <c r="K778" s="42"/>
      <c r="L778" s="42"/>
      <c r="M778" s="42"/>
      <c r="N778" s="42"/>
      <c r="O778" s="42"/>
    </row>
    <row r="779" spans="1:15">
      <c r="A779" s="56" t="s">
        <v>630</v>
      </c>
      <c r="B779" s="56"/>
      <c r="C779" s="57" t="s">
        <v>607</v>
      </c>
      <c r="D779" s="41">
        <f t="shared" si="14"/>
        <v>0</v>
      </c>
      <c r="E779" s="42">
        <v>0</v>
      </c>
      <c r="F779" s="42">
        <v>0</v>
      </c>
      <c r="G779" s="42">
        <v>0</v>
      </c>
      <c r="H779" s="42">
        <v>0</v>
      </c>
      <c r="I779" s="42">
        <v>0</v>
      </c>
      <c r="J779" s="42">
        <v>0</v>
      </c>
      <c r="K779" s="42"/>
      <c r="L779" s="42"/>
      <c r="M779" s="42"/>
      <c r="N779" s="42"/>
      <c r="O779" s="42"/>
    </row>
    <row r="780" spans="1:15">
      <c r="A780" s="56" t="s">
        <v>620</v>
      </c>
      <c r="B780" s="56" t="s">
        <v>1365</v>
      </c>
      <c r="C780" s="57" t="s">
        <v>607</v>
      </c>
      <c r="D780" s="41">
        <f t="shared" si="14"/>
        <v>0</v>
      </c>
      <c r="E780" s="42">
        <v>0</v>
      </c>
      <c r="F780" s="42">
        <v>0</v>
      </c>
      <c r="G780" s="42">
        <v>0</v>
      </c>
      <c r="H780" s="42">
        <v>0</v>
      </c>
      <c r="I780" s="42">
        <v>0</v>
      </c>
      <c r="J780" s="42">
        <v>0</v>
      </c>
      <c r="K780" s="42"/>
      <c r="L780" s="42"/>
      <c r="M780" s="42"/>
      <c r="N780" s="42"/>
      <c r="O780" s="42"/>
    </row>
    <row r="781" spans="1:15">
      <c r="A781" s="56" t="s">
        <v>618</v>
      </c>
      <c r="B781" s="56"/>
      <c r="C781" s="57" t="s">
        <v>607</v>
      </c>
      <c r="D781" s="41">
        <f t="shared" si="14"/>
        <v>0</v>
      </c>
      <c r="E781" s="42">
        <v>0</v>
      </c>
      <c r="F781" s="42">
        <v>0</v>
      </c>
      <c r="G781" s="42">
        <v>0</v>
      </c>
      <c r="H781" s="42">
        <v>0</v>
      </c>
      <c r="I781" s="42">
        <v>0</v>
      </c>
      <c r="J781" s="42">
        <v>0</v>
      </c>
      <c r="K781" s="42"/>
      <c r="L781" s="42"/>
      <c r="M781" s="42"/>
      <c r="N781" s="42"/>
      <c r="O781" s="42"/>
    </row>
    <row r="782" spans="1:15">
      <c r="A782" s="56" t="s">
        <v>619</v>
      </c>
      <c r="B782" s="56" t="s">
        <v>1365</v>
      </c>
      <c r="C782" s="57" t="s">
        <v>607</v>
      </c>
      <c r="D782" s="41">
        <f t="shared" si="14"/>
        <v>0</v>
      </c>
      <c r="E782" s="42">
        <v>0</v>
      </c>
      <c r="F782" s="42">
        <v>0</v>
      </c>
      <c r="G782" s="42">
        <v>0</v>
      </c>
      <c r="H782" s="42">
        <v>0</v>
      </c>
      <c r="I782" s="42">
        <v>0</v>
      </c>
      <c r="J782" s="42">
        <v>0</v>
      </c>
      <c r="K782" s="42"/>
      <c r="L782" s="42"/>
      <c r="M782" s="42"/>
      <c r="N782" s="42"/>
      <c r="O782" s="42"/>
    </row>
    <row r="783" spans="1:15">
      <c r="A783" s="56" t="s">
        <v>615</v>
      </c>
      <c r="B783" s="56" t="s">
        <v>1365</v>
      </c>
      <c r="C783" s="57" t="s">
        <v>607</v>
      </c>
      <c r="D783" s="41">
        <f t="shared" si="14"/>
        <v>0</v>
      </c>
      <c r="E783" s="42">
        <v>0</v>
      </c>
      <c r="F783" s="42">
        <v>0</v>
      </c>
      <c r="G783" s="42">
        <v>0</v>
      </c>
      <c r="H783" s="42">
        <v>0</v>
      </c>
      <c r="I783" s="42">
        <v>0</v>
      </c>
      <c r="J783" s="42">
        <v>0</v>
      </c>
      <c r="K783" s="42"/>
      <c r="L783" s="42"/>
      <c r="M783" s="42"/>
      <c r="N783" s="42"/>
      <c r="O783" s="42"/>
    </row>
    <row r="784" spans="1:15">
      <c r="A784" s="56" t="s">
        <v>1350</v>
      </c>
      <c r="B784" s="56" t="s">
        <v>1375</v>
      </c>
      <c r="C784" s="57" t="s">
        <v>607</v>
      </c>
      <c r="D784" s="41">
        <f t="shared" si="14"/>
        <v>0</v>
      </c>
      <c r="E784" s="42">
        <v>0</v>
      </c>
      <c r="F784" s="42">
        <v>0</v>
      </c>
      <c r="G784" s="42">
        <v>0</v>
      </c>
      <c r="H784" s="42">
        <v>0</v>
      </c>
      <c r="I784" s="42">
        <v>0</v>
      </c>
      <c r="J784" s="42">
        <v>0</v>
      </c>
      <c r="K784" s="42"/>
      <c r="L784" s="42"/>
      <c r="M784" s="42"/>
      <c r="N784" s="42"/>
      <c r="O784" s="42"/>
    </row>
    <row r="785" spans="1:15">
      <c r="A785" s="56" t="s">
        <v>612</v>
      </c>
      <c r="B785" s="56" t="s">
        <v>1365</v>
      </c>
      <c r="C785" s="57" t="s">
        <v>607</v>
      </c>
      <c r="D785" s="41">
        <f t="shared" si="14"/>
        <v>0</v>
      </c>
      <c r="E785" s="42">
        <v>0</v>
      </c>
      <c r="F785" s="42">
        <v>0</v>
      </c>
      <c r="G785" s="42">
        <v>0</v>
      </c>
      <c r="H785" s="42">
        <v>0</v>
      </c>
      <c r="I785" s="42">
        <v>0</v>
      </c>
      <c r="J785" s="42">
        <v>0</v>
      </c>
      <c r="K785" s="42"/>
      <c r="L785" s="42"/>
      <c r="M785" s="42"/>
      <c r="N785" s="42"/>
      <c r="O785" s="42"/>
    </row>
    <row r="786" spans="1:15">
      <c r="A786" s="56" t="s">
        <v>1351</v>
      </c>
      <c r="B786" s="56"/>
      <c r="C786" s="57" t="s">
        <v>607</v>
      </c>
      <c r="D786" s="41">
        <f t="shared" si="14"/>
        <v>0</v>
      </c>
      <c r="E786" s="42">
        <v>0</v>
      </c>
      <c r="F786" s="42">
        <v>0</v>
      </c>
      <c r="G786" s="42">
        <v>0</v>
      </c>
      <c r="H786" s="42">
        <v>0</v>
      </c>
      <c r="I786" s="42">
        <v>0</v>
      </c>
      <c r="J786" s="42">
        <v>0</v>
      </c>
      <c r="K786" s="42"/>
      <c r="L786" s="42"/>
      <c r="M786" s="42"/>
      <c r="N786" s="42"/>
      <c r="O786" s="42"/>
    </row>
    <row r="787" spans="1:15">
      <c r="A787" s="56" t="s">
        <v>614</v>
      </c>
      <c r="B787" s="56" t="s">
        <v>1365</v>
      </c>
      <c r="C787" s="57" t="s">
        <v>607</v>
      </c>
      <c r="D787" s="41">
        <f t="shared" si="14"/>
        <v>4</v>
      </c>
      <c r="E787" s="42">
        <v>0</v>
      </c>
      <c r="F787" s="42">
        <v>0</v>
      </c>
      <c r="G787" s="42">
        <v>2</v>
      </c>
      <c r="H787" s="42">
        <v>0</v>
      </c>
      <c r="I787" s="42">
        <v>2</v>
      </c>
      <c r="J787" s="42">
        <v>0</v>
      </c>
      <c r="K787" s="42"/>
      <c r="L787" s="42"/>
      <c r="M787" s="42"/>
      <c r="N787" s="42"/>
      <c r="O787" s="42"/>
    </row>
    <row r="788" spans="1:15">
      <c r="A788" s="56" t="s">
        <v>1346</v>
      </c>
      <c r="B788" s="56" t="s">
        <v>1365</v>
      </c>
      <c r="C788" s="57" t="s">
        <v>607</v>
      </c>
      <c r="D788" s="41">
        <f t="shared" si="14"/>
        <v>0</v>
      </c>
      <c r="E788" s="42">
        <v>0</v>
      </c>
      <c r="F788" s="42">
        <v>0</v>
      </c>
      <c r="G788" s="42">
        <v>0</v>
      </c>
      <c r="H788" s="42">
        <v>0</v>
      </c>
      <c r="I788" s="42">
        <v>0</v>
      </c>
      <c r="J788" s="42">
        <v>0</v>
      </c>
      <c r="K788" s="42"/>
      <c r="L788" s="42"/>
      <c r="M788" s="42"/>
      <c r="N788" s="42"/>
      <c r="O788" s="42"/>
    </row>
    <row r="789" spans="1:15">
      <c r="A789" s="56" t="s">
        <v>629</v>
      </c>
      <c r="B789" s="56" t="s">
        <v>1365</v>
      </c>
      <c r="C789" s="57" t="s">
        <v>607</v>
      </c>
      <c r="D789" s="41">
        <f t="shared" si="14"/>
        <v>0</v>
      </c>
      <c r="E789" s="42">
        <v>0</v>
      </c>
      <c r="F789" s="42">
        <v>0</v>
      </c>
      <c r="G789" s="42">
        <v>0</v>
      </c>
      <c r="H789" s="42">
        <v>0</v>
      </c>
      <c r="I789" s="42">
        <v>0</v>
      </c>
      <c r="J789" s="42">
        <v>0</v>
      </c>
      <c r="K789" s="42"/>
      <c r="L789" s="42"/>
      <c r="M789" s="42"/>
      <c r="N789" s="42"/>
      <c r="O789" s="42"/>
    </row>
    <row r="790" spans="1:15">
      <c r="A790" s="56" t="s">
        <v>1349</v>
      </c>
      <c r="B790" s="56" t="s">
        <v>1365</v>
      </c>
      <c r="C790" s="57" t="s">
        <v>607</v>
      </c>
      <c r="D790" s="41">
        <f t="shared" si="14"/>
        <v>0</v>
      </c>
      <c r="E790" s="42">
        <v>0</v>
      </c>
      <c r="F790" s="42">
        <v>0</v>
      </c>
      <c r="G790" s="42">
        <v>0</v>
      </c>
      <c r="H790" s="42">
        <v>0</v>
      </c>
      <c r="I790" s="42">
        <v>0</v>
      </c>
      <c r="J790" s="42">
        <v>0</v>
      </c>
      <c r="K790" s="42"/>
      <c r="L790" s="42"/>
      <c r="M790" s="42"/>
      <c r="N790" s="42"/>
      <c r="O790" s="42"/>
    </row>
    <row r="791" spans="1:15">
      <c r="A791" s="56" t="s">
        <v>626</v>
      </c>
      <c r="B791" s="56" t="s">
        <v>1375</v>
      </c>
      <c r="C791" s="57" t="s">
        <v>607</v>
      </c>
      <c r="D791" s="41">
        <f t="shared" si="14"/>
        <v>0</v>
      </c>
      <c r="E791" s="42">
        <v>0</v>
      </c>
      <c r="F791" s="42">
        <v>0</v>
      </c>
      <c r="G791" s="42">
        <v>0</v>
      </c>
      <c r="H791" s="42">
        <v>0</v>
      </c>
      <c r="I791" s="42">
        <v>0</v>
      </c>
      <c r="J791" s="42">
        <v>0</v>
      </c>
      <c r="K791" s="42"/>
      <c r="L791" s="42"/>
      <c r="M791" s="42"/>
      <c r="N791" s="42"/>
      <c r="O791" s="42"/>
    </row>
    <row r="792" spans="1:15">
      <c r="A792" s="56" t="s">
        <v>609</v>
      </c>
      <c r="B792" s="56" t="s">
        <v>1375</v>
      </c>
      <c r="C792" s="57" t="s">
        <v>607</v>
      </c>
      <c r="D792" s="41">
        <f t="shared" si="14"/>
        <v>0</v>
      </c>
      <c r="E792" s="42">
        <v>0</v>
      </c>
      <c r="F792" s="42">
        <v>0</v>
      </c>
      <c r="G792" s="42">
        <v>0</v>
      </c>
      <c r="H792" s="42">
        <v>0</v>
      </c>
      <c r="I792" s="42">
        <v>0</v>
      </c>
      <c r="J792" s="42">
        <v>0</v>
      </c>
      <c r="K792" s="42"/>
      <c r="L792" s="42"/>
      <c r="M792" s="42"/>
      <c r="N792" s="42"/>
      <c r="O792" s="42"/>
    </row>
    <row r="793" spans="1:15">
      <c r="A793" s="56" t="s">
        <v>632</v>
      </c>
      <c r="B793" s="56"/>
      <c r="C793" s="57" t="s">
        <v>607</v>
      </c>
      <c r="D793" s="41">
        <f t="shared" si="14"/>
        <v>0</v>
      </c>
      <c r="E793" s="42">
        <v>0</v>
      </c>
      <c r="F793" s="42">
        <v>0</v>
      </c>
      <c r="G793" s="42">
        <v>0</v>
      </c>
      <c r="H793" s="42">
        <v>0</v>
      </c>
      <c r="I793" s="42">
        <v>0</v>
      </c>
      <c r="J793" s="42">
        <v>0</v>
      </c>
      <c r="K793" s="42"/>
      <c r="L793" s="42"/>
      <c r="M793" s="42"/>
      <c r="N793" s="42"/>
      <c r="O793" s="42"/>
    </row>
    <row r="794" spans="1:15">
      <c r="A794" s="56" t="s">
        <v>621</v>
      </c>
      <c r="B794" s="56" t="s">
        <v>1365</v>
      </c>
      <c r="C794" s="57" t="s">
        <v>607</v>
      </c>
      <c r="D794" s="41">
        <f t="shared" si="14"/>
        <v>0</v>
      </c>
      <c r="E794" s="42">
        <v>0</v>
      </c>
      <c r="F794" s="42">
        <v>0</v>
      </c>
      <c r="G794" s="42">
        <v>0</v>
      </c>
      <c r="H794" s="42">
        <v>0</v>
      </c>
      <c r="I794" s="42">
        <v>0</v>
      </c>
      <c r="J794" s="42">
        <v>0</v>
      </c>
      <c r="K794" s="42"/>
      <c r="L794" s="42"/>
      <c r="M794" s="42"/>
      <c r="N794" s="42"/>
      <c r="O794" s="42"/>
    </row>
    <row r="795" spans="1:15">
      <c r="A795" s="56" t="s">
        <v>616</v>
      </c>
      <c r="B795" s="56" t="s">
        <v>1365</v>
      </c>
      <c r="C795" s="57" t="s">
        <v>607</v>
      </c>
      <c r="D795" s="41">
        <f t="shared" si="14"/>
        <v>0</v>
      </c>
      <c r="E795" s="42">
        <v>0</v>
      </c>
      <c r="F795" s="42">
        <v>0</v>
      </c>
      <c r="G795" s="42">
        <v>0</v>
      </c>
      <c r="H795" s="42">
        <v>0</v>
      </c>
      <c r="I795" s="42">
        <v>0</v>
      </c>
      <c r="J795" s="42">
        <v>0</v>
      </c>
      <c r="K795" s="42"/>
      <c r="L795" s="42"/>
      <c r="M795" s="42"/>
      <c r="N795" s="42"/>
      <c r="O795" s="42"/>
    </row>
    <row r="796" spans="1:15">
      <c r="A796" s="56" t="s">
        <v>627</v>
      </c>
      <c r="B796" s="56" t="s">
        <v>1452</v>
      </c>
      <c r="C796" s="57" t="s">
        <v>607</v>
      </c>
      <c r="D796" s="41">
        <f t="shared" si="14"/>
        <v>0</v>
      </c>
      <c r="E796" s="42">
        <v>0</v>
      </c>
      <c r="F796" s="42">
        <v>0</v>
      </c>
      <c r="G796" s="42">
        <v>0</v>
      </c>
      <c r="H796" s="42">
        <v>0</v>
      </c>
      <c r="I796" s="42">
        <v>0</v>
      </c>
      <c r="J796" s="42">
        <v>0</v>
      </c>
      <c r="K796" s="42"/>
      <c r="L796" s="42"/>
      <c r="M796" s="42"/>
      <c r="N796" s="42"/>
      <c r="O796" s="42"/>
    </row>
    <row r="797" spans="1:15">
      <c r="A797" s="56" t="s">
        <v>617</v>
      </c>
      <c r="B797" s="56" t="s">
        <v>1375</v>
      </c>
      <c r="C797" s="57" t="s">
        <v>607</v>
      </c>
      <c r="D797" s="41">
        <f t="shared" si="14"/>
        <v>0</v>
      </c>
      <c r="E797" s="42">
        <v>0</v>
      </c>
      <c r="F797" s="42">
        <v>0</v>
      </c>
      <c r="G797" s="42">
        <v>0</v>
      </c>
      <c r="H797" s="42">
        <v>0</v>
      </c>
      <c r="I797" s="42">
        <v>0</v>
      </c>
      <c r="J797" s="42">
        <v>0</v>
      </c>
      <c r="K797" s="42"/>
      <c r="L797" s="42"/>
      <c r="M797" s="42"/>
      <c r="N797" s="42"/>
      <c r="O797" s="42"/>
    </row>
    <row r="798" spans="1:15">
      <c r="A798" s="56" t="s">
        <v>608</v>
      </c>
      <c r="B798" s="56" t="s">
        <v>1365</v>
      </c>
      <c r="C798" s="57" t="s">
        <v>607</v>
      </c>
      <c r="D798" s="41">
        <f t="shared" si="14"/>
        <v>1</v>
      </c>
      <c r="E798" s="42">
        <v>0</v>
      </c>
      <c r="F798" s="42">
        <v>0</v>
      </c>
      <c r="G798" s="42">
        <v>0</v>
      </c>
      <c r="H798" s="42">
        <v>0</v>
      </c>
      <c r="I798" s="42">
        <v>1</v>
      </c>
      <c r="J798" s="42">
        <v>0</v>
      </c>
      <c r="K798" s="42"/>
      <c r="L798" s="42"/>
      <c r="M798" s="42"/>
      <c r="N798" s="42"/>
      <c r="O798" s="42"/>
    </row>
    <row r="799" spans="1:15">
      <c r="A799" s="56" t="s">
        <v>624</v>
      </c>
      <c r="B799" s="56" t="s">
        <v>1365</v>
      </c>
      <c r="C799" s="57" t="s">
        <v>607</v>
      </c>
      <c r="D799" s="41">
        <f t="shared" si="14"/>
        <v>0</v>
      </c>
      <c r="E799" s="42">
        <v>0</v>
      </c>
      <c r="F799" s="42">
        <v>0</v>
      </c>
      <c r="G799" s="42">
        <v>0</v>
      </c>
      <c r="H799" s="42">
        <v>0</v>
      </c>
      <c r="I799" s="42">
        <v>0</v>
      </c>
      <c r="J799" s="42">
        <v>0</v>
      </c>
      <c r="K799" s="42"/>
      <c r="L799" s="42"/>
      <c r="M799" s="42"/>
      <c r="N799" s="42"/>
      <c r="O799" s="42"/>
    </row>
    <row r="800" spans="1:15">
      <c r="A800" s="56" t="s">
        <v>625</v>
      </c>
      <c r="B800" s="56" t="s">
        <v>1365</v>
      </c>
      <c r="C800" s="57" t="s">
        <v>607</v>
      </c>
      <c r="D800" s="41">
        <f t="shared" si="14"/>
        <v>0</v>
      </c>
      <c r="E800" s="42">
        <v>0</v>
      </c>
      <c r="F800" s="42">
        <v>0</v>
      </c>
      <c r="G800" s="42">
        <v>0</v>
      </c>
      <c r="H800" s="42">
        <v>0</v>
      </c>
      <c r="I800" s="42">
        <v>0</v>
      </c>
      <c r="J800" s="42">
        <v>0</v>
      </c>
      <c r="K800" s="42"/>
      <c r="L800" s="42"/>
      <c r="M800" s="42"/>
      <c r="N800" s="42"/>
      <c r="O800" s="42"/>
    </row>
    <row r="801" spans="1:15">
      <c r="A801" s="56" t="s">
        <v>1348</v>
      </c>
      <c r="B801" s="56" t="s">
        <v>1400</v>
      </c>
      <c r="C801" s="57" t="s">
        <v>607</v>
      </c>
      <c r="D801" s="41">
        <f t="shared" si="14"/>
        <v>0</v>
      </c>
      <c r="E801" s="42">
        <v>0</v>
      </c>
      <c r="F801" s="42">
        <v>0</v>
      </c>
      <c r="G801" s="42">
        <v>0</v>
      </c>
      <c r="H801" s="42">
        <v>0</v>
      </c>
      <c r="I801" s="42">
        <v>0</v>
      </c>
      <c r="J801" s="42">
        <v>0</v>
      </c>
      <c r="K801" s="42"/>
      <c r="L801" s="42"/>
      <c r="M801" s="42"/>
      <c r="N801" s="42"/>
      <c r="O801" s="42"/>
    </row>
    <row r="802" spans="1:15">
      <c r="A802" s="56" t="s">
        <v>610</v>
      </c>
      <c r="B802" s="56" t="s">
        <v>1365</v>
      </c>
      <c r="C802" s="57" t="s">
        <v>607</v>
      </c>
      <c r="D802" s="41">
        <f t="shared" si="14"/>
        <v>0</v>
      </c>
      <c r="E802" s="42">
        <v>0</v>
      </c>
      <c r="F802" s="42">
        <v>0</v>
      </c>
      <c r="G802" s="42">
        <v>0</v>
      </c>
      <c r="H802" s="42">
        <v>0</v>
      </c>
      <c r="I802" s="42">
        <v>0</v>
      </c>
      <c r="J802" s="42">
        <v>0</v>
      </c>
      <c r="K802" s="42"/>
      <c r="L802" s="42"/>
      <c r="M802" s="42"/>
      <c r="N802" s="42"/>
      <c r="O802" s="42"/>
    </row>
    <row r="803" spans="1:15">
      <c r="A803" s="56" t="s">
        <v>1167</v>
      </c>
      <c r="B803" s="56" t="s">
        <v>1360</v>
      </c>
      <c r="C803" s="57" t="s">
        <v>633</v>
      </c>
      <c r="D803" s="41">
        <f t="shared" si="14"/>
        <v>2</v>
      </c>
      <c r="E803" s="42">
        <v>0</v>
      </c>
      <c r="F803" s="42">
        <v>1</v>
      </c>
      <c r="G803" s="42">
        <v>0</v>
      </c>
      <c r="H803" s="42">
        <v>0</v>
      </c>
      <c r="I803" s="42">
        <v>0</v>
      </c>
      <c r="J803" s="42">
        <v>1</v>
      </c>
      <c r="K803" s="42"/>
      <c r="L803" s="42"/>
      <c r="M803" s="42"/>
      <c r="N803" s="42"/>
      <c r="O803" s="42"/>
    </row>
    <row r="804" spans="1:15">
      <c r="A804" s="56" t="s">
        <v>640</v>
      </c>
      <c r="B804" s="56" t="s">
        <v>1360</v>
      </c>
      <c r="C804" s="57" t="s">
        <v>633</v>
      </c>
      <c r="D804" s="41">
        <f t="shared" si="14"/>
        <v>0</v>
      </c>
      <c r="E804" s="42">
        <v>0</v>
      </c>
      <c r="F804" s="42">
        <v>0</v>
      </c>
      <c r="G804" s="42">
        <v>0</v>
      </c>
      <c r="H804" s="42">
        <v>0</v>
      </c>
      <c r="I804" s="42">
        <v>0</v>
      </c>
      <c r="J804" s="42">
        <v>0</v>
      </c>
      <c r="K804" s="42"/>
      <c r="L804" s="42"/>
      <c r="M804" s="42"/>
      <c r="N804" s="42"/>
      <c r="O804" s="42"/>
    </row>
    <row r="805" spans="1:15">
      <c r="A805" s="56" t="s">
        <v>653</v>
      </c>
      <c r="B805" s="56" t="s">
        <v>1360</v>
      </c>
      <c r="C805" s="57" t="s">
        <v>633</v>
      </c>
      <c r="D805" s="41">
        <f t="shared" si="14"/>
        <v>1</v>
      </c>
      <c r="E805" s="42">
        <v>1</v>
      </c>
      <c r="F805" s="42">
        <v>0</v>
      </c>
      <c r="G805" s="42">
        <v>0</v>
      </c>
      <c r="H805" s="42">
        <v>0</v>
      </c>
      <c r="I805" s="42">
        <v>0</v>
      </c>
      <c r="J805" s="42">
        <v>0</v>
      </c>
      <c r="K805" s="42"/>
      <c r="L805" s="42"/>
      <c r="M805" s="42"/>
      <c r="N805" s="42"/>
      <c r="O805" s="42"/>
    </row>
    <row r="806" spans="1:15">
      <c r="A806" s="56" t="s">
        <v>638</v>
      </c>
      <c r="B806" s="56" t="s">
        <v>1360</v>
      </c>
      <c r="C806" s="57" t="s">
        <v>633</v>
      </c>
      <c r="D806" s="41">
        <f t="shared" si="14"/>
        <v>0</v>
      </c>
      <c r="E806" s="42">
        <v>0</v>
      </c>
      <c r="F806" s="42">
        <v>0</v>
      </c>
      <c r="G806" s="42">
        <v>0</v>
      </c>
      <c r="H806" s="42">
        <v>0</v>
      </c>
      <c r="I806" s="42">
        <v>0</v>
      </c>
      <c r="J806" s="42">
        <v>0</v>
      </c>
      <c r="K806" s="42"/>
      <c r="L806" s="42"/>
      <c r="M806" s="42"/>
      <c r="N806" s="42"/>
      <c r="O806" s="42"/>
    </row>
    <row r="807" spans="1:15">
      <c r="A807" s="56" t="s">
        <v>655</v>
      </c>
      <c r="B807" s="56" t="s">
        <v>1360</v>
      </c>
      <c r="C807" s="57" t="s">
        <v>633</v>
      </c>
      <c r="D807" s="41">
        <f t="shared" si="14"/>
        <v>0</v>
      </c>
      <c r="E807" s="42">
        <v>0</v>
      </c>
      <c r="F807" s="42">
        <v>0</v>
      </c>
      <c r="G807" s="42">
        <v>0</v>
      </c>
      <c r="H807" s="42">
        <v>0</v>
      </c>
      <c r="I807" s="42">
        <v>0</v>
      </c>
      <c r="J807" s="42">
        <v>0</v>
      </c>
      <c r="K807" s="42"/>
      <c r="L807" s="42"/>
      <c r="M807" s="42"/>
      <c r="N807" s="42"/>
      <c r="O807" s="42"/>
    </row>
    <row r="808" spans="1:15">
      <c r="A808" s="56" t="s">
        <v>636</v>
      </c>
      <c r="B808" s="56" t="s">
        <v>1367</v>
      </c>
      <c r="C808" s="57" t="s">
        <v>633</v>
      </c>
      <c r="D808" s="41">
        <f t="shared" si="14"/>
        <v>0</v>
      </c>
      <c r="E808" s="42">
        <v>0</v>
      </c>
      <c r="F808" s="42">
        <v>0</v>
      </c>
      <c r="G808" s="42">
        <v>0</v>
      </c>
      <c r="H808" s="42">
        <v>0</v>
      </c>
      <c r="I808" s="42">
        <v>0</v>
      </c>
      <c r="J808" s="42">
        <v>0</v>
      </c>
      <c r="K808" s="42"/>
      <c r="L808" s="42"/>
      <c r="M808" s="42"/>
      <c r="N808" s="42"/>
      <c r="O808" s="42"/>
    </row>
    <row r="809" spans="1:15">
      <c r="A809" s="56" t="s">
        <v>644</v>
      </c>
      <c r="B809" s="56" t="s">
        <v>1360</v>
      </c>
      <c r="C809" s="57" t="s">
        <v>633</v>
      </c>
      <c r="D809" s="41">
        <f t="shared" si="14"/>
        <v>0</v>
      </c>
      <c r="E809" s="42">
        <v>0</v>
      </c>
      <c r="F809" s="42">
        <v>0</v>
      </c>
      <c r="G809" s="42">
        <v>0</v>
      </c>
      <c r="H809" s="42">
        <v>0</v>
      </c>
      <c r="I809" s="42">
        <v>0</v>
      </c>
      <c r="J809" s="42">
        <v>0</v>
      </c>
      <c r="K809" s="42"/>
      <c r="L809" s="42"/>
      <c r="M809" s="42"/>
      <c r="N809" s="42"/>
      <c r="O809" s="42"/>
    </row>
    <row r="810" spans="1:15">
      <c r="A810" s="56" t="s">
        <v>643</v>
      </c>
      <c r="B810" s="56" t="s">
        <v>1400</v>
      </c>
      <c r="C810" s="57" t="s">
        <v>633</v>
      </c>
      <c r="D810" s="41">
        <f t="shared" si="14"/>
        <v>0</v>
      </c>
      <c r="E810" s="42">
        <v>0</v>
      </c>
      <c r="F810" s="42">
        <v>0</v>
      </c>
      <c r="G810" s="42">
        <v>0</v>
      </c>
      <c r="H810" s="42">
        <v>0</v>
      </c>
      <c r="I810" s="42">
        <v>0</v>
      </c>
      <c r="J810" s="42">
        <v>0</v>
      </c>
      <c r="K810" s="42"/>
      <c r="L810" s="42"/>
      <c r="M810" s="42"/>
      <c r="N810" s="42"/>
      <c r="O810" s="42"/>
    </row>
    <row r="811" spans="1:15">
      <c r="A811" s="56" t="s">
        <v>642</v>
      </c>
      <c r="B811" s="56" t="s">
        <v>1400</v>
      </c>
      <c r="C811" s="57" t="s">
        <v>633</v>
      </c>
      <c r="D811" s="41">
        <f t="shared" si="14"/>
        <v>0</v>
      </c>
      <c r="E811" s="42">
        <v>0</v>
      </c>
      <c r="F811" s="42">
        <v>0</v>
      </c>
      <c r="G811" s="42">
        <v>0</v>
      </c>
      <c r="H811" s="42">
        <v>0</v>
      </c>
      <c r="I811" s="42">
        <v>0</v>
      </c>
      <c r="J811" s="42">
        <v>0</v>
      </c>
      <c r="K811" s="42"/>
      <c r="L811" s="42"/>
      <c r="M811" s="42"/>
      <c r="N811" s="42"/>
      <c r="O811" s="42"/>
    </row>
    <row r="812" spans="1:15">
      <c r="A812" s="56" t="s">
        <v>648</v>
      </c>
      <c r="B812" s="56"/>
      <c r="C812" s="57" t="s">
        <v>633</v>
      </c>
      <c r="D812" s="41">
        <f t="shared" si="14"/>
        <v>0</v>
      </c>
      <c r="E812" s="42">
        <v>0</v>
      </c>
      <c r="F812" s="42">
        <v>0</v>
      </c>
      <c r="G812" s="42">
        <v>0</v>
      </c>
      <c r="H812" s="42">
        <v>0</v>
      </c>
      <c r="I812" s="42">
        <v>0</v>
      </c>
      <c r="J812" s="42">
        <v>0</v>
      </c>
      <c r="K812" s="42"/>
      <c r="L812" s="42"/>
      <c r="M812" s="42"/>
      <c r="N812" s="42"/>
      <c r="O812" s="42"/>
    </row>
    <row r="813" spans="1:15">
      <c r="A813" s="56" t="s">
        <v>647</v>
      </c>
      <c r="B813" s="56" t="s">
        <v>1360</v>
      </c>
      <c r="C813" s="57" t="s">
        <v>633</v>
      </c>
      <c r="D813" s="41">
        <f t="shared" si="14"/>
        <v>0</v>
      </c>
      <c r="E813" s="42">
        <v>0</v>
      </c>
      <c r="F813" s="42">
        <v>0</v>
      </c>
      <c r="G813" s="42">
        <v>0</v>
      </c>
      <c r="H813" s="42">
        <v>0</v>
      </c>
      <c r="I813" s="42">
        <v>0</v>
      </c>
      <c r="J813" s="42">
        <v>0</v>
      </c>
      <c r="K813" s="42"/>
      <c r="L813" s="42"/>
      <c r="M813" s="42"/>
      <c r="N813" s="42"/>
      <c r="O813" s="42"/>
    </row>
    <row r="814" spans="1:15">
      <c r="A814" s="56" t="s">
        <v>639</v>
      </c>
      <c r="B814" s="56" t="s">
        <v>1360</v>
      </c>
      <c r="C814" s="57" t="s">
        <v>633</v>
      </c>
      <c r="D814" s="41">
        <f t="shared" si="14"/>
        <v>2</v>
      </c>
      <c r="E814" s="42">
        <v>1</v>
      </c>
      <c r="F814" s="42">
        <v>0</v>
      </c>
      <c r="G814" s="42">
        <v>0</v>
      </c>
      <c r="H814" s="42">
        <v>0</v>
      </c>
      <c r="I814" s="42">
        <v>0</v>
      </c>
      <c r="J814" s="93">
        <v>1</v>
      </c>
      <c r="K814" s="42"/>
      <c r="L814" s="42"/>
      <c r="M814" s="42"/>
      <c r="N814" s="42"/>
      <c r="O814" s="42"/>
    </row>
    <row r="815" spans="1:15">
      <c r="A815" s="56" t="s">
        <v>657</v>
      </c>
      <c r="B815" s="56" t="s">
        <v>1360</v>
      </c>
      <c r="C815" s="57" t="s">
        <v>633</v>
      </c>
      <c r="D815" s="41">
        <f t="shared" si="14"/>
        <v>0</v>
      </c>
      <c r="E815" s="42">
        <v>0</v>
      </c>
      <c r="F815" s="42">
        <v>0</v>
      </c>
      <c r="G815" s="42">
        <v>0</v>
      </c>
      <c r="H815" s="42">
        <v>0</v>
      </c>
      <c r="I815" s="42">
        <v>0</v>
      </c>
      <c r="J815" s="42">
        <v>0</v>
      </c>
      <c r="K815" s="42"/>
      <c r="L815" s="42"/>
      <c r="M815" s="42"/>
      <c r="N815" s="42"/>
      <c r="O815" s="42"/>
    </row>
    <row r="816" spans="1:15">
      <c r="A816" s="56" t="s">
        <v>646</v>
      </c>
      <c r="B816" s="56" t="s">
        <v>1360</v>
      </c>
      <c r="C816" s="57" t="s">
        <v>633</v>
      </c>
      <c r="D816" s="41">
        <f t="shared" si="14"/>
        <v>0</v>
      </c>
      <c r="E816" s="42">
        <v>0</v>
      </c>
      <c r="F816" s="42">
        <v>0</v>
      </c>
      <c r="G816" s="42">
        <v>0</v>
      </c>
      <c r="H816" s="42">
        <v>0</v>
      </c>
      <c r="I816" s="42">
        <v>0</v>
      </c>
      <c r="J816" s="42">
        <v>0</v>
      </c>
      <c r="K816" s="42"/>
      <c r="L816" s="42"/>
      <c r="M816" s="42"/>
      <c r="N816" s="42"/>
      <c r="O816" s="42"/>
    </row>
    <row r="817" spans="1:15">
      <c r="A817" s="56" t="s">
        <v>1168</v>
      </c>
      <c r="B817" s="56"/>
      <c r="C817" s="57" t="s">
        <v>633</v>
      </c>
      <c r="D817" s="41">
        <f t="shared" si="14"/>
        <v>0</v>
      </c>
      <c r="E817" s="42">
        <v>0</v>
      </c>
      <c r="F817" s="42">
        <v>0</v>
      </c>
      <c r="G817" s="42">
        <v>0</v>
      </c>
      <c r="H817" s="42">
        <v>0</v>
      </c>
      <c r="I817" s="42">
        <v>0</v>
      </c>
      <c r="J817" s="42">
        <v>0</v>
      </c>
      <c r="K817" s="42"/>
      <c r="L817" s="42"/>
      <c r="M817" s="42"/>
      <c r="N817" s="42"/>
      <c r="O817" s="42"/>
    </row>
    <row r="818" spans="1:15">
      <c r="A818" s="56" t="s">
        <v>652</v>
      </c>
      <c r="B818" s="56" t="s">
        <v>1360</v>
      </c>
      <c r="C818" s="57" t="s">
        <v>633</v>
      </c>
      <c r="D818" s="41">
        <f t="shared" si="14"/>
        <v>0</v>
      </c>
      <c r="E818" s="42">
        <v>0</v>
      </c>
      <c r="F818" s="42">
        <v>0</v>
      </c>
      <c r="G818" s="42">
        <v>0</v>
      </c>
      <c r="H818" s="42">
        <v>0</v>
      </c>
      <c r="I818" s="42">
        <v>0</v>
      </c>
      <c r="J818" s="42">
        <v>0</v>
      </c>
      <c r="K818" s="42"/>
      <c r="L818" s="42"/>
      <c r="M818" s="42"/>
      <c r="N818" s="42"/>
      <c r="O818" s="42"/>
    </row>
    <row r="819" spans="1:15">
      <c r="A819" s="56" t="s">
        <v>650</v>
      </c>
      <c r="B819" s="56" t="s">
        <v>1365</v>
      </c>
      <c r="C819" s="57" t="s">
        <v>633</v>
      </c>
      <c r="D819" s="41">
        <f t="shared" si="14"/>
        <v>0</v>
      </c>
      <c r="E819" s="42">
        <v>0</v>
      </c>
      <c r="F819" s="42">
        <v>0</v>
      </c>
      <c r="G819" s="42">
        <v>0</v>
      </c>
      <c r="H819" s="42">
        <v>0</v>
      </c>
      <c r="I819" s="42">
        <v>0</v>
      </c>
      <c r="J819" s="42">
        <v>0</v>
      </c>
      <c r="K819" s="42"/>
      <c r="L819" s="42"/>
      <c r="M819" s="42"/>
      <c r="N819" s="42"/>
      <c r="O819" s="42"/>
    </row>
    <row r="820" spans="1:15">
      <c r="A820" s="56" t="s">
        <v>645</v>
      </c>
      <c r="B820" s="56" t="s">
        <v>1360</v>
      </c>
      <c r="C820" s="57" t="s">
        <v>633</v>
      </c>
      <c r="D820" s="41">
        <f t="shared" si="14"/>
        <v>7</v>
      </c>
      <c r="E820" s="42">
        <v>0</v>
      </c>
      <c r="F820" s="42">
        <v>0</v>
      </c>
      <c r="G820" s="42">
        <v>1</v>
      </c>
      <c r="H820" s="42">
        <v>1</v>
      </c>
      <c r="I820" s="42">
        <v>1</v>
      </c>
      <c r="J820" s="42">
        <v>4</v>
      </c>
      <c r="K820" s="42"/>
      <c r="L820" s="42"/>
      <c r="M820" s="42"/>
      <c r="N820" s="42"/>
      <c r="O820" s="42"/>
    </row>
    <row r="821" spans="1:15">
      <c r="A821" s="56" t="s">
        <v>634</v>
      </c>
      <c r="B821" s="56"/>
      <c r="C821" s="57" t="s">
        <v>633</v>
      </c>
      <c r="D821" s="41">
        <f t="shared" si="14"/>
        <v>0</v>
      </c>
      <c r="E821" s="42">
        <v>0</v>
      </c>
      <c r="F821" s="42">
        <v>0</v>
      </c>
      <c r="G821" s="42">
        <v>0</v>
      </c>
      <c r="H821" s="42">
        <v>0</v>
      </c>
      <c r="I821" s="42">
        <v>0</v>
      </c>
      <c r="J821" s="42">
        <v>0</v>
      </c>
      <c r="K821" s="42"/>
      <c r="L821" s="42"/>
      <c r="M821" s="42"/>
      <c r="N821" s="42"/>
      <c r="O821" s="42"/>
    </row>
    <row r="822" spans="1:15">
      <c r="A822" s="56" t="s">
        <v>651</v>
      </c>
      <c r="B822" s="56" t="s">
        <v>1377</v>
      </c>
      <c r="C822" s="57" t="s">
        <v>633</v>
      </c>
      <c r="D822" s="41">
        <f t="shared" si="14"/>
        <v>0</v>
      </c>
      <c r="E822" s="42">
        <v>0</v>
      </c>
      <c r="F822" s="42">
        <v>0</v>
      </c>
      <c r="G822" s="42">
        <v>0</v>
      </c>
      <c r="H822" s="42">
        <v>0</v>
      </c>
      <c r="I822" s="42">
        <v>0</v>
      </c>
      <c r="J822" s="42">
        <v>0</v>
      </c>
      <c r="K822" s="42"/>
      <c r="L822" s="42"/>
      <c r="M822" s="42"/>
      <c r="N822" s="42"/>
      <c r="O822" s="42"/>
    </row>
    <row r="823" spans="1:15">
      <c r="A823" s="56" t="s">
        <v>637</v>
      </c>
      <c r="B823" s="56" t="s">
        <v>1360</v>
      </c>
      <c r="C823" s="57" t="s">
        <v>633</v>
      </c>
      <c r="D823" s="41">
        <f t="shared" si="14"/>
        <v>0</v>
      </c>
      <c r="E823" s="42">
        <v>0</v>
      </c>
      <c r="F823" s="42">
        <v>0</v>
      </c>
      <c r="G823" s="42">
        <v>0</v>
      </c>
      <c r="H823" s="42">
        <v>0</v>
      </c>
      <c r="I823" s="42">
        <v>0</v>
      </c>
      <c r="J823" s="42">
        <v>0</v>
      </c>
      <c r="K823" s="42"/>
      <c r="L823" s="42"/>
      <c r="M823" s="42"/>
      <c r="N823" s="42"/>
      <c r="O823" s="42"/>
    </row>
    <row r="824" spans="1:15">
      <c r="A824" s="56" t="s">
        <v>656</v>
      </c>
      <c r="B824" s="56"/>
      <c r="C824" s="57" t="s">
        <v>633</v>
      </c>
      <c r="D824" s="41">
        <f t="shared" si="14"/>
        <v>0</v>
      </c>
      <c r="E824" s="42">
        <v>0</v>
      </c>
      <c r="F824" s="42">
        <v>0</v>
      </c>
      <c r="G824" s="42">
        <v>0</v>
      </c>
      <c r="H824" s="42">
        <v>0</v>
      </c>
      <c r="I824" s="42">
        <v>0</v>
      </c>
      <c r="J824" s="42">
        <v>0</v>
      </c>
      <c r="K824" s="42"/>
      <c r="L824" s="42"/>
      <c r="M824" s="42"/>
      <c r="N824" s="42"/>
      <c r="O824" s="42"/>
    </row>
    <row r="825" spans="1:15">
      <c r="A825" s="56" t="s">
        <v>660</v>
      </c>
      <c r="B825" s="56" t="s">
        <v>1360</v>
      </c>
      <c r="C825" s="57" t="s">
        <v>633</v>
      </c>
      <c r="D825" s="41">
        <f t="shared" si="14"/>
        <v>0</v>
      </c>
      <c r="E825" s="42">
        <v>0</v>
      </c>
      <c r="F825" s="42">
        <v>0</v>
      </c>
      <c r="G825" s="42">
        <v>0</v>
      </c>
      <c r="H825" s="42">
        <v>0</v>
      </c>
      <c r="I825" s="42">
        <v>0</v>
      </c>
      <c r="J825" s="42">
        <v>0</v>
      </c>
      <c r="K825" s="42"/>
      <c r="L825" s="42"/>
      <c r="M825" s="42"/>
      <c r="N825" s="42"/>
      <c r="O825" s="42"/>
    </row>
    <row r="826" spans="1:15">
      <c r="A826" s="56" t="s">
        <v>658</v>
      </c>
      <c r="B826" s="56" t="s">
        <v>1360</v>
      </c>
      <c r="C826" s="57" t="s">
        <v>633</v>
      </c>
      <c r="D826" s="41">
        <f t="shared" si="14"/>
        <v>1</v>
      </c>
      <c r="E826" s="42">
        <v>0</v>
      </c>
      <c r="F826" s="42">
        <v>0</v>
      </c>
      <c r="G826" s="42">
        <v>0</v>
      </c>
      <c r="H826" s="42">
        <v>0</v>
      </c>
      <c r="I826" s="42">
        <v>0</v>
      </c>
      <c r="J826" s="42">
        <v>1</v>
      </c>
      <c r="K826" s="42"/>
      <c r="L826" s="42"/>
      <c r="M826" s="42"/>
      <c r="N826" s="42"/>
      <c r="O826" s="42"/>
    </row>
    <row r="827" spans="1:15">
      <c r="A827" s="56" t="s">
        <v>635</v>
      </c>
      <c r="B827" s="56" t="s">
        <v>1360</v>
      </c>
      <c r="C827" s="57" t="s">
        <v>633</v>
      </c>
      <c r="D827" s="41">
        <f t="shared" si="14"/>
        <v>1</v>
      </c>
      <c r="E827" s="42">
        <v>0</v>
      </c>
      <c r="F827" s="42">
        <v>0</v>
      </c>
      <c r="G827" s="42">
        <v>0</v>
      </c>
      <c r="H827" s="42">
        <v>0</v>
      </c>
      <c r="I827" s="42">
        <v>0</v>
      </c>
      <c r="J827" s="42">
        <v>1</v>
      </c>
      <c r="K827" s="42"/>
      <c r="L827" s="42"/>
      <c r="M827" s="42"/>
      <c r="N827" s="42"/>
      <c r="O827" s="42"/>
    </row>
    <row r="828" spans="1:15">
      <c r="A828" s="56" t="s">
        <v>654</v>
      </c>
      <c r="B828" s="56"/>
      <c r="C828" s="57" t="s">
        <v>633</v>
      </c>
      <c r="D828" s="41">
        <f t="shared" si="14"/>
        <v>0</v>
      </c>
      <c r="E828" s="42">
        <v>0</v>
      </c>
      <c r="F828" s="42">
        <v>0</v>
      </c>
      <c r="G828" s="42">
        <v>0</v>
      </c>
      <c r="H828" s="42">
        <v>0</v>
      </c>
      <c r="I828" s="42">
        <v>0</v>
      </c>
      <c r="J828" s="42">
        <v>0</v>
      </c>
      <c r="K828" s="42"/>
      <c r="L828" s="42"/>
      <c r="M828" s="42"/>
      <c r="N828" s="42"/>
      <c r="O828" s="42"/>
    </row>
    <row r="829" spans="1:15">
      <c r="A829" s="56" t="s">
        <v>649</v>
      </c>
      <c r="B829" s="56" t="s">
        <v>1481</v>
      </c>
      <c r="C829" s="57" t="s">
        <v>633</v>
      </c>
      <c r="D829" s="41">
        <f t="shared" si="14"/>
        <v>0</v>
      </c>
      <c r="E829" s="42">
        <v>0</v>
      </c>
      <c r="F829" s="42">
        <v>0</v>
      </c>
      <c r="G829" s="42">
        <v>0</v>
      </c>
      <c r="H829" s="42">
        <v>0</v>
      </c>
      <c r="I829" s="42">
        <v>0</v>
      </c>
      <c r="J829" s="42">
        <v>0</v>
      </c>
      <c r="K829" s="42"/>
      <c r="L829" s="42"/>
      <c r="M829" s="42"/>
      <c r="N829" s="42"/>
      <c r="O829" s="42"/>
    </row>
    <row r="830" spans="1:15">
      <c r="A830" s="56" t="s">
        <v>641</v>
      </c>
      <c r="B830" s="56" t="s">
        <v>1367</v>
      </c>
      <c r="C830" s="57" t="s">
        <v>633</v>
      </c>
      <c r="D830" s="41">
        <f t="shared" si="14"/>
        <v>0</v>
      </c>
      <c r="E830" s="42">
        <v>0</v>
      </c>
      <c r="F830" s="42">
        <v>0</v>
      </c>
      <c r="G830" s="42">
        <v>0</v>
      </c>
      <c r="H830" s="42">
        <v>0</v>
      </c>
      <c r="I830" s="42">
        <v>0</v>
      </c>
      <c r="J830" s="42">
        <v>0</v>
      </c>
      <c r="K830" s="42"/>
      <c r="L830" s="42"/>
      <c r="M830" s="42"/>
      <c r="N830" s="42"/>
      <c r="O830" s="42"/>
    </row>
    <row r="831" spans="1:15">
      <c r="A831" s="56" t="s">
        <v>847</v>
      </c>
      <c r="B831" s="56"/>
      <c r="C831" s="57" t="s">
        <v>633</v>
      </c>
      <c r="D831" s="41">
        <f t="shared" si="14"/>
        <v>0</v>
      </c>
      <c r="E831" s="42">
        <v>0</v>
      </c>
      <c r="F831" s="42">
        <v>0</v>
      </c>
      <c r="G831" s="42">
        <v>0</v>
      </c>
      <c r="H831" s="42">
        <v>0</v>
      </c>
      <c r="I831" s="42">
        <v>0</v>
      </c>
      <c r="J831" s="42">
        <v>0</v>
      </c>
      <c r="K831" s="42"/>
      <c r="L831" s="42"/>
      <c r="M831" s="42"/>
      <c r="N831" s="42"/>
      <c r="O831" s="42"/>
    </row>
    <row r="832" spans="1:15">
      <c r="A832" s="56" t="s">
        <v>659</v>
      </c>
      <c r="B832" s="56"/>
      <c r="C832" s="57" t="s">
        <v>633</v>
      </c>
      <c r="D832" s="41">
        <f t="shared" si="14"/>
        <v>0</v>
      </c>
      <c r="E832" s="42">
        <v>0</v>
      </c>
      <c r="F832" s="42">
        <v>0</v>
      </c>
      <c r="G832" s="42">
        <v>0</v>
      </c>
      <c r="H832" s="42">
        <v>0</v>
      </c>
      <c r="I832" s="42">
        <v>0</v>
      </c>
      <c r="J832" s="42">
        <v>0</v>
      </c>
      <c r="K832" s="42"/>
      <c r="L832" s="42"/>
      <c r="M832" s="42"/>
      <c r="N832" s="42"/>
      <c r="O832" s="42"/>
    </row>
    <row r="833" spans="1:15">
      <c r="A833" s="56" t="s">
        <v>1151</v>
      </c>
      <c r="B833" s="56" t="s">
        <v>1360</v>
      </c>
      <c r="C833" s="57" t="s">
        <v>384</v>
      </c>
      <c r="D833" s="41">
        <f t="shared" si="14"/>
        <v>0</v>
      </c>
      <c r="E833" s="42">
        <v>0</v>
      </c>
      <c r="F833" s="42">
        <v>0</v>
      </c>
      <c r="G833" s="42">
        <v>0</v>
      </c>
      <c r="H833" s="42">
        <v>0</v>
      </c>
      <c r="I833" s="42">
        <v>0</v>
      </c>
      <c r="J833" s="42">
        <v>0</v>
      </c>
      <c r="K833" s="42">
        <v>0</v>
      </c>
      <c r="L833" s="42"/>
      <c r="M833" s="42"/>
      <c r="N833" s="42"/>
      <c r="O833" s="42"/>
    </row>
    <row r="834" spans="1:15">
      <c r="A834" s="56" t="s">
        <v>834</v>
      </c>
      <c r="B834" s="56" t="s">
        <v>1360</v>
      </c>
      <c r="C834" s="57" t="s">
        <v>384</v>
      </c>
      <c r="D834" s="41">
        <f t="shared" si="14"/>
        <v>0</v>
      </c>
      <c r="E834" s="42">
        <v>0</v>
      </c>
      <c r="F834" s="42">
        <v>0</v>
      </c>
      <c r="G834" s="42">
        <v>0</v>
      </c>
      <c r="H834" s="42">
        <v>0</v>
      </c>
      <c r="I834" s="42">
        <v>0</v>
      </c>
      <c r="J834" s="42">
        <v>0</v>
      </c>
      <c r="K834" s="42">
        <v>0</v>
      </c>
      <c r="L834" s="42"/>
      <c r="M834" s="42"/>
      <c r="N834" s="42"/>
      <c r="O834" s="42"/>
    </row>
    <row r="835" spans="1:15">
      <c r="A835" s="56" t="s">
        <v>814</v>
      </c>
      <c r="B835" s="56" t="s">
        <v>1360</v>
      </c>
      <c r="C835" s="57" t="s">
        <v>384</v>
      </c>
      <c r="D835" s="41">
        <f t="shared" si="14"/>
        <v>1</v>
      </c>
      <c r="E835" s="42">
        <v>0</v>
      </c>
      <c r="F835" s="42">
        <v>0</v>
      </c>
      <c r="G835" s="42">
        <v>0</v>
      </c>
      <c r="H835" s="42">
        <v>0</v>
      </c>
      <c r="I835" s="42">
        <v>0</v>
      </c>
      <c r="J835" s="42">
        <v>1</v>
      </c>
      <c r="K835" s="42">
        <v>0</v>
      </c>
      <c r="L835" s="42"/>
      <c r="M835" s="42"/>
      <c r="N835" s="42"/>
      <c r="O835" s="42"/>
    </row>
    <row r="836" spans="1:15">
      <c r="A836" s="56" t="s">
        <v>850</v>
      </c>
      <c r="B836" s="56" t="s">
        <v>1360</v>
      </c>
      <c r="C836" s="57" t="s">
        <v>384</v>
      </c>
      <c r="D836" s="41">
        <f t="shared" si="14"/>
        <v>0</v>
      </c>
      <c r="E836" s="42">
        <v>0</v>
      </c>
      <c r="F836" s="42">
        <v>0</v>
      </c>
      <c r="G836" s="42">
        <v>0</v>
      </c>
      <c r="H836" s="42">
        <v>0</v>
      </c>
      <c r="I836" s="42">
        <v>0</v>
      </c>
      <c r="J836" s="42">
        <v>0</v>
      </c>
      <c r="K836" s="42">
        <v>0</v>
      </c>
      <c r="L836" s="42"/>
      <c r="M836" s="42"/>
      <c r="N836" s="42"/>
      <c r="O836" s="42"/>
    </row>
    <row r="837" spans="1:15">
      <c r="A837" s="56" t="s">
        <v>822</v>
      </c>
      <c r="B837" s="56" t="s">
        <v>1360</v>
      </c>
      <c r="C837" s="57" t="s">
        <v>384</v>
      </c>
      <c r="D837" s="41">
        <f t="shared" si="14"/>
        <v>0</v>
      </c>
      <c r="E837" s="42">
        <v>0</v>
      </c>
      <c r="F837" s="42">
        <v>0</v>
      </c>
      <c r="G837" s="42">
        <v>0</v>
      </c>
      <c r="H837" s="42">
        <v>0</v>
      </c>
      <c r="I837" s="42">
        <v>0</v>
      </c>
      <c r="J837" s="42">
        <v>0</v>
      </c>
      <c r="K837" s="42">
        <v>0</v>
      </c>
      <c r="L837" s="42"/>
      <c r="M837" s="42"/>
      <c r="N837" s="42"/>
      <c r="O837" s="42"/>
    </row>
    <row r="838" spans="1:15">
      <c r="A838" s="56" t="s">
        <v>819</v>
      </c>
      <c r="B838" s="56" t="s">
        <v>1360</v>
      </c>
      <c r="C838" s="57" t="s">
        <v>384</v>
      </c>
      <c r="D838" s="41">
        <f t="shared" ref="D838:D902" si="15">SUM(E838:O838)</f>
        <v>1</v>
      </c>
      <c r="E838" s="42">
        <v>0</v>
      </c>
      <c r="F838" s="42">
        <v>0</v>
      </c>
      <c r="G838" s="42">
        <v>0</v>
      </c>
      <c r="H838" s="42">
        <v>0</v>
      </c>
      <c r="I838" s="42">
        <v>0</v>
      </c>
      <c r="J838" s="42">
        <v>0</v>
      </c>
      <c r="K838" s="42">
        <v>1</v>
      </c>
      <c r="L838" s="42"/>
      <c r="M838" s="42"/>
      <c r="N838" s="42"/>
      <c r="O838" s="42"/>
    </row>
    <row r="839" spans="1:15">
      <c r="A839" s="56" t="s">
        <v>825</v>
      </c>
      <c r="B839" s="56" t="s">
        <v>1360</v>
      </c>
      <c r="C839" s="57" t="s">
        <v>384</v>
      </c>
      <c r="D839" s="41">
        <f t="shared" si="15"/>
        <v>0</v>
      </c>
      <c r="E839" s="42">
        <v>0</v>
      </c>
      <c r="F839" s="42">
        <v>0</v>
      </c>
      <c r="G839" s="42">
        <v>0</v>
      </c>
      <c r="H839" s="42">
        <v>0</v>
      </c>
      <c r="I839" s="42">
        <v>0</v>
      </c>
      <c r="J839" s="42">
        <v>0</v>
      </c>
      <c r="K839" s="42">
        <v>0</v>
      </c>
      <c r="L839" s="42"/>
      <c r="M839" s="42"/>
      <c r="N839" s="42"/>
      <c r="O839" s="42"/>
    </row>
    <row r="840" spans="1:15">
      <c r="A840" s="56" t="s">
        <v>816</v>
      </c>
      <c r="B840" s="56" t="s">
        <v>1360</v>
      </c>
      <c r="C840" s="57" t="s">
        <v>384</v>
      </c>
      <c r="D840" s="41">
        <f t="shared" si="15"/>
        <v>0</v>
      </c>
      <c r="E840" s="42">
        <v>0</v>
      </c>
      <c r="F840" s="42">
        <v>0</v>
      </c>
      <c r="G840" s="42">
        <v>0</v>
      </c>
      <c r="H840" s="42">
        <v>0</v>
      </c>
      <c r="I840" s="42">
        <v>0</v>
      </c>
      <c r="J840" s="42">
        <v>0</v>
      </c>
      <c r="K840" s="42">
        <v>0</v>
      </c>
      <c r="L840" s="42"/>
      <c r="M840" s="42"/>
      <c r="N840" s="42"/>
      <c r="O840" s="42"/>
    </row>
    <row r="841" spans="1:15">
      <c r="A841" s="56" t="s">
        <v>831</v>
      </c>
      <c r="B841" s="56" t="s">
        <v>1360</v>
      </c>
      <c r="C841" s="57" t="s">
        <v>384</v>
      </c>
      <c r="D841" s="41">
        <f t="shared" si="15"/>
        <v>0</v>
      </c>
      <c r="E841" s="42">
        <v>0</v>
      </c>
      <c r="F841" s="42">
        <v>0</v>
      </c>
      <c r="G841" s="42">
        <v>0</v>
      </c>
      <c r="H841" s="42">
        <v>0</v>
      </c>
      <c r="I841" s="42">
        <v>0</v>
      </c>
      <c r="J841" s="42">
        <v>0</v>
      </c>
      <c r="K841" s="42">
        <v>0</v>
      </c>
      <c r="L841" s="42"/>
      <c r="M841" s="42"/>
      <c r="N841" s="42"/>
      <c r="O841" s="42"/>
    </row>
    <row r="842" spans="1:15">
      <c r="A842" s="56" t="s">
        <v>824</v>
      </c>
      <c r="B842" s="56" t="s">
        <v>1360</v>
      </c>
      <c r="C842" s="57" t="s">
        <v>384</v>
      </c>
      <c r="D842" s="41">
        <f t="shared" si="15"/>
        <v>1</v>
      </c>
      <c r="E842" s="93">
        <v>0</v>
      </c>
      <c r="F842" s="42">
        <v>0</v>
      </c>
      <c r="G842" s="42">
        <v>0</v>
      </c>
      <c r="H842" s="42">
        <v>0</v>
      </c>
      <c r="I842" s="42">
        <v>0</v>
      </c>
      <c r="J842" s="42">
        <v>1</v>
      </c>
      <c r="K842" s="42">
        <v>0</v>
      </c>
      <c r="L842" s="42"/>
      <c r="M842" s="42"/>
      <c r="N842" s="42"/>
      <c r="O842" s="42"/>
    </row>
    <row r="843" spans="1:15">
      <c r="A843" s="56" t="s">
        <v>818</v>
      </c>
      <c r="B843" s="56" t="s">
        <v>1360</v>
      </c>
      <c r="C843" s="57" t="s">
        <v>384</v>
      </c>
      <c r="D843" s="41">
        <f t="shared" si="15"/>
        <v>0</v>
      </c>
      <c r="E843" s="42">
        <v>0</v>
      </c>
      <c r="F843" s="42">
        <v>0</v>
      </c>
      <c r="G843" s="42">
        <v>0</v>
      </c>
      <c r="H843" s="42">
        <v>0</v>
      </c>
      <c r="I843" s="42">
        <v>0</v>
      </c>
      <c r="J843" s="42">
        <v>0</v>
      </c>
      <c r="K843" s="42">
        <v>0</v>
      </c>
      <c r="L843" s="42"/>
      <c r="M843" s="42"/>
      <c r="N843" s="42"/>
      <c r="O843" s="42"/>
    </row>
    <row r="844" spans="1:15">
      <c r="A844" s="56" t="s">
        <v>828</v>
      </c>
      <c r="B844" s="56" t="s">
        <v>1360</v>
      </c>
      <c r="C844" s="57" t="s">
        <v>384</v>
      </c>
      <c r="D844" s="41">
        <f t="shared" si="15"/>
        <v>0</v>
      </c>
      <c r="E844" s="42">
        <v>0</v>
      </c>
      <c r="F844" s="42">
        <v>0</v>
      </c>
      <c r="G844" s="42">
        <v>0</v>
      </c>
      <c r="H844" s="42">
        <v>0</v>
      </c>
      <c r="I844" s="42">
        <v>0</v>
      </c>
      <c r="J844" s="42">
        <v>0</v>
      </c>
      <c r="K844" s="42">
        <v>0</v>
      </c>
      <c r="L844" s="42"/>
      <c r="M844" s="42"/>
      <c r="N844" s="42"/>
      <c r="O844" s="42"/>
    </row>
    <row r="845" spans="1:15">
      <c r="A845" s="56" t="s">
        <v>821</v>
      </c>
      <c r="B845" s="56"/>
      <c r="C845" s="57" t="s">
        <v>384</v>
      </c>
      <c r="D845" s="41">
        <f t="shared" si="15"/>
        <v>0</v>
      </c>
      <c r="E845" s="42">
        <v>0</v>
      </c>
      <c r="F845" s="42">
        <v>0</v>
      </c>
      <c r="G845" s="42">
        <v>0</v>
      </c>
      <c r="H845" s="42">
        <v>0</v>
      </c>
      <c r="I845" s="42">
        <v>0</v>
      </c>
      <c r="J845" s="42">
        <v>0</v>
      </c>
      <c r="K845" s="42">
        <v>0</v>
      </c>
      <c r="L845" s="42"/>
      <c r="M845" s="42"/>
      <c r="N845" s="42"/>
      <c r="O845" s="42"/>
    </row>
    <row r="846" spans="1:15">
      <c r="A846" s="56" t="s">
        <v>833</v>
      </c>
      <c r="B846" s="56" t="s">
        <v>1452</v>
      </c>
      <c r="C846" s="57" t="s">
        <v>384</v>
      </c>
      <c r="D846" s="41">
        <f t="shared" si="15"/>
        <v>0</v>
      </c>
      <c r="E846" s="42">
        <v>0</v>
      </c>
      <c r="F846" s="42">
        <v>0</v>
      </c>
      <c r="G846" s="42">
        <v>0</v>
      </c>
      <c r="H846" s="42">
        <v>0</v>
      </c>
      <c r="I846" s="42">
        <v>0</v>
      </c>
      <c r="J846" s="42">
        <v>0</v>
      </c>
      <c r="K846" s="42">
        <v>0</v>
      </c>
      <c r="L846" s="42"/>
      <c r="M846" s="42"/>
      <c r="N846" s="42"/>
      <c r="O846" s="42"/>
    </row>
    <row r="847" spans="1:15">
      <c r="A847" s="56" t="s">
        <v>1376</v>
      </c>
      <c r="B847" s="56" t="s">
        <v>1360</v>
      </c>
      <c r="C847" s="57" t="s">
        <v>384</v>
      </c>
      <c r="D847" s="41">
        <f t="shared" si="15"/>
        <v>0</v>
      </c>
      <c r="E847" s="42">
        <v>0</v>
      </c>
      <c r="F847" s="42">
        <v>0</v>
      </c>
      <c r="G847" s="42">
        <v>0</v>
      </c>
      <c r="H847" s="42">
        <v>0</v>
      </c>
      <c r="I847" s="42">
        <v>0</v>
      </c>
      <c r="J847" s="42">
        <v>0</v>
      </c>
      <c r="K847" s="42">
        <v>0</v>
      </c>
      <c r="L847" s="42"/>
      <c r="M847" s="42"/>
      <c r="N847" s="42"/>
      <c r="O847" s="42"/>
    </row>
    <row r="848" spans="1:15">
      <c r="A848" s="56" t="s">
        <v>1149</v>
      </c>
      <c r="B848" s="56" t="s">
        <v>1360</v>
      </c>
      <c r="C848" s="57" t="s">
        <v>384</v>
      </c>
      <c r="D848" s="41">
        <f t="shared" si="15"/>
        <v>1</v>
      </c>
      <c r="E848" s="42">
        <v>0</v>
      </c>
      <c r="F848" s="42">
        <v>1</v>
      </c>
      <c r="G848" s="42">
        <v>0</v>
      </c>
      <c r="H848" s="42">
        <v>0</v>
      </c>
      <c r="I848" s="42">
        <v>0</v>
      </c>
      <c r="J848" s="42">
        <v>0</v>
      </c>
      <c r="K848" s="42">
        <v>0</v>
      </c>
      <c r="L848" s="42"/>
      <c r="M848" s="42"/>
      <c r="N848" s="42"/>
      <c r="O848" s="42"/>
    </row>
    <row r="849" spans="1:15">
      <c r="A849" s="56" t="s">
        <v>827</v>
      </c>
      <c r="B849" s="56" t="s">
        <v>1360</v>
      </c>
      <c r="C849" s="57" t="s">
        <v>384</v>
      </c>
      <c r="D849" s="41">
        <f t="shared" si="15"/>
        <v>0</v>
      </c>
      <c r="E849" s="42">
        <v>0</v>
      </c>
      <c r="F849" s="42">
        <v>0</v>
      </c>
      <c r="G849" s="42">
        <v>0</v>
      </c>
      <c r="H849" s="42">
        <v>0</v>
      </c>
      <c r="I849" s="42">
        <v>0</v>
      </c>
      <c r="J849" s="42">
        <v>0</v>
      </c>
      <c r="K849" s="42">
        <v>0</v>
      </c>
      <c r="L849" s="42"/>
      <c r="M849" s="42"/>
      <c r="N849" s="42"/>
      <c r="O849" s="42"/>
    </row>
    <row r="850" spans="1:15">
      <c r="A850" s="56" t="s">
        <v>826</v>
      </c>
      <c r="B850" s="56" t="s">
        <v>1360</v>
      </c>
      <c r="C850" s="57" t="s">
        <v>384</v>
      </c>
      <c r="D850" s="41">
        <f t="shared" si="15"/>
        <v>0</v>
      </c>
      <c r="E850" s="42">
        <v>0</v>
      </c>
      <c r="F850" s="42">
        <v>0</v>
      </c>
      <c r="G850" s="42">
        <v>0</v>
      </c>
      <c r="H850" s="42">
        <v>0</v>
      </c>
      <c r="I850" s="42">
        <v>0</v>
      </c>
      <c r="J850" s="42">
        <v>0</v>
      </c>
      <c r="K850" s="42">
        <v>0</v>
      </c>
      <c r="L850" s="42"/>
      <c r="M850" s="42"/>
      <c r="N850" s="42"/>
      <c r="O850" s="42"/>
    </row>
    <row r="851" spans="1:15">
      <c r="A851" s="56" t="s">
        <v>817</v>
      </c>
      <c r="B851" s="56" t="s">
        <v>1360</v>
      </c>
      <c r="C851" s="57" t="s">
        <v>384</v>
      </c>
      <c r="D851" s="41">
        <f t="shared" si="15"/>
        <v>0</v>
      </c>
      <c r="E851" s="42">
        <v>0</v>
      </c>
      <c r="F851" s="42">
        <v>0</v>
      </c>
      <c r="G851" s="42">
        <v>0</v>
      </c>
      <c r="H851" s="42">
        <v>0</v>
      </c>
      <c r="I851" s="42">
        <v>0</v>
      </c>
      <c r="J851" s="42">
        <v>0</v>
      </c>
      <c r="K851" s="42">
        <v>0</v>
      </c>
      <c r="L851" s="42"/>
      <c r="M851" s="42"/>
      <c r="N851" s="42"/>
      <c r="O851" s="42"/>
    </row>
    <row r="852" spans="1:15">
      <c r="A852" s="56" t="s">
        <v>820</v>
      </c>
      <c r="B852" s="56"/>
      <c r="C852" s="57" t="s">
        <v>384</v>
      </c>
      <c r="D852" s="41">
        <f t="shared" si="15"/>
        <v>0</v>
      </c>
      <c r="E852" s="42">
        <v>0</v>
      </c>
      <c r="F852" s="42">
        <v>0</v>
      </c>
      <c r="G852" s="42">
        <v>0</v>
      </c>
      <c r="H852" s="42">
        <v>0</v>
      </c>
      <c r="I852" s="42">
        <v>0</v>
      </c>
      <c r="J852" s="42">
        <v>0</v>
      </c>
      <c r="K852" s="42">
        <v>0</v>
      </c>
      <c r="L852" s="42"/>
      <c r="M852" s="42"/>
      <c r="N852" s="42"/>
      <c r="O852" s="42"/>
    </row>
    <row r="853" spans="1:15">
      <c r="A853" s="56" t="s">
        <v>815</v>
      </c>
      <c r="B853" s="56" t="s">
        <v>1360</v>
      </c>
      <c r="C853" s="57" t="s">
        <v>384</v>
      </c>
      <c r="D853" s="41">
        <f t="shared" si="15"/>
        <v>0</v>
      </c>
      <c r="E853" s="42">
        <v>0</v>
      </c>
      <c r="F853" s="42">
        <v>0</v>
      </c>
      <c r="G853" s="42">
        <v>0</v>
      </c>
      <c r="H853" s="42">
        <v>0</v>
      </c>
      <c r="I853" s="42">
        <v>0</v>
      </c>
      <c r="J853" s="42">
        <v>0</v>
      </c>
      <c r="K853" s="42">
        <v>0</v>
      </c>
      <c r="L853" s="42"/>
      <c r="M853" s="42"/>
      <c r="N853" s="42"/>
      <c r="O853" s="42"/>
    </row>
    <row r="854" spans="1:15">
      <c r="A854" s="56" t="s">
        <v>813</v>
      </c>
      <c r="B854" s="56" t="s">
        <v>1360</v>
      </c>
      <c r="C854" s="57" t="s">
        <v>384</v>
      </c>
      <c r="D854" s="41">
        <f t="shared" si="15"/>
        <v>1</v>
      </c>
      <c r="E854" s="42">
        <v>0</v>
      </c>
      <c r="F854" s="42">
        <v>0</v>
      </c>
      <c r="G854" s="42">
        <v>0</v>
      </c>
      <c r="H854" s="42">
        <v>1</v>
      </c>
      <c r="I854" s="42">
        <v>0</v>
      </c>
      <c r="J854" s="42">
        <v>0</v>
      </c>
      <c r="K854" s="42">
        <v>0</v>
      </c>
      <c r="L854" s="42"/>
      <c r="M854" s="42"/>
      <c r="N854" s="42"/>
      <c r="O854" s="42"/>
    </row>
    <row r="855" spans="1:15">
      <c r="A855" s="56" t="s">
        <v>830</v>
      </c>
      <c r="B855" s="56" t="s">
        <v>1513</v>
      </c>
      <c r="C855" s="57" t="s">
        <v>384</v>
      </c>
      <c r="D855" s="41">
        <f t="shared" si="15"/>
        <v>0</v>
      </c>
      <c r="E855" s="42">
        <v>0</v>
      </c>
      <c r="F855" s="42">
        <v>0</v>
      </c>
      <c r="G855" s="42">
        <v>0</v>
      </c>
      <c r="H855" s="42">
        <v>0</v>
      </c>
      <c r="I855" s="42">
        <v>0</v>
      </c>
      <c r="J855" s="42">
        <v>0</v>
      </c>
      <c r="K855" s="42">
        <v>0</v>
      </c>
      <c r="L855" s="42"/>
      <c r="M855" s="42"/>
      <c r="N855" s="42"/>
      <c r="O855" s="42"/>
    </row>
    <row r="856" spans="1:15">
      <c r="A856" s="56" t="s">
        <v>832</v>
      </c>
      <c r="B856" s="56" t="s">
        <v>1360</v>
      </c>
      <c r="C856" s="57" t="s">
        <v>384</v>
      </c>
      <c r="D856" s="41">
        <f t="shared" si="15"/>
        <v>0</v>
      </c>
      <c r="E856" s="42">
        <v>0</v>
      </c>
      <c r="F856" s="42">
        <v>0</v>
      </c>
      <c r="G856" s="42">
        <v>0</v>
      </c>
      <c r="H856" s="42">
        <v>0</v>
      </c>
      <c r="I856" s="42">
        <v>0</v>
      </c>
      <c r="J856" s="42">
        <v>0</v>
      </c>
      <c r="K856" s="42">
        <v>0</v>
      </c>
      <c r="L856" s="42"/>
      <c r="M856" s="42"/>
      <c r="N856" s="42"/>
      <c r="O856" s="42"/>
    </row>
    <row r="857" spans="1:15">
      <c r="A857" s="56" t="s">
        <v>812</v>
      </c>
      <c r="B857" s="56" t="s">
        <v>1360</v>
      </c>
      <c r="C857" s="57" t="s">
        <v>384</v>
      </c>
      <c r="D857" s="41">
        <f t="shared" si="15"/>
        <v>0</v>
      </c>
      <c r="E857" s="42">
        <v>0</v>
      </c>
      <c r="F857" s="42">
        <v>0</v>
      </c>
      <c r="G857" s="42">
        <v>0</v>
      </c>
      <c r="H857" s="42">
        <v>0</v>
      </c>
      <c r="I857" s="42">
        <v>0</v>
      </c>
      <c r="J857" s="42">
        <v>0</v>
      </c>
      <c r="K857" s="42">
        <v>0</v>
      </c>
      <c r="L857" s="42"/>
      <c r="M857" s="42"/>
      <c r="N857" s="42"/>
      <c r="O857" s="42"/>
    </row>
    <row r="858" spans="1:15">
      <c r="A858" s="56" t="s">
        <v>829</v>
      </c>
      <c r="B858" s="56" t="s">
        <v>1360</v>
      </c>
      <c r="C858" s="57" t="s">
        <v>384</v>
      </c>
      <c r="D858" s="41">
        <f t="shared" si="15"/>
        <v>0</v>
      </c>
      <c r="E858" s="42">
        <v>0</v>
      </c>
      <c r="F858" s="42">
        <v>0</v>
      </c>
      <c r="G858" s="42">
        <v>0</v>
      </c>
      <c r="H858" s="42">
        <v>0</v>
      </c>
      <c r="I858" s="42">
        <v>0</v>
      </c>
      <c r="J858" s="42">
        <v>0</v>
      </c>
      <c r="K858" s="42">
        <v>0</v>
      </c>
      <c r="L858" s="42"/>
      <c r="M858" s="42"/>
      <c r="N858" s="42"/>
      <c r="O858" s="42"/>
    </row>
    <row r="859" spans="1:15">
      <c r="A859" s="56" t="s">
        <v>1399</v>
      </c>
      <c r="B859" s="56" t="s">
        <v>1400</v>
      </c>
      <c r="C859" s="57" t="s">
        <v>384</v>
      </c>
      <c r="D859" s="41">
        <f t="shared" ref="D859" si="16">SUM(E859:O859)</f>
        <v>0</v>
      </c>
      <c r="E859" s="42">
        <v>0</v>
      </c>
      <c r="F859" s="42">
        <v>0</v>
      </c>
      <c r="G859" s="42">
        <v>0</v>
      </c>
      <c r="H859" s="42">
        <v>0</v>
      </c>
      <c r="I859" s="42">
        <v>0</v>
      </c>
      <c r="J859" s="42">
        <v>0</v>
      </c>
      <c r="K859" s="42">
        <v>0</v>
      </c>
      <c r="L859" s="42"/>
      <c r="M859" s="42"/>
      <c r="N859" s="42"/>
      <c r="O859" s="42"/>
    </row>
    <row r="860" spans="1:15">
      <c r="A860" s="56" t="s">
        <v>823</v>
      </c>
      <c r="B860" s="56" t="s">
        <v>1452</v>
      </c>
      <c r="C860" s="57" t="s">
        <v>384</v>
      </c>
      <c r="D860" s="41">
        <f t="shared" si="15"/>
        <v>0</v>
      </c>
      <c r="E860" s="42">
        <v>0</v>
      </c>
      <c r="F860" s="42">
        <v>0</v>
      </c>
      <c r="G860" s="42">
        <v>0</v>
      </c>
      <c r="H860" s="42">
        <v>0</v>
      </c>
      <c r="I860" s="42">
        <v>0</v>
      </c>
      <c r="J860" s="42">
        <v>0</v>
      </c>
      <c r="K860" s="42">
        <v>0</v>
      </c>
      <c r="L860" s="42"/>
      <c r="M860" s="42"/>
      <c r="N860" s="42"/>
      <c r="O860" s="42"/>
    </row>
    <row r="861" spans="1:15">
      <c r="A861" s="56" t="s">
        <v>1150</v>
      </c>
      <c r="B861" s="56"/>
      <c r="C861" s="57" t="s">
        <v>384</v>
      </c>
      <c r="D861" s="41">
        <f t="shared" si="15"/>
        <v>0</v>
      </c>
      <c r="E861" s="42">
        <v>0</v>
      </c>
      <c r="F861" s="42">
        <v>0</v>
      </c>
      <c r="G861" s="42">
        <v>0</v>
      </c>
      <c r="H861" s="42">
        <v>0</v>
      </c>
      <c r="I861" s="42">
        <v>0</v>
      </c>
      <c r="J861" s="42">
        <v>0</v>
      </c>
      <c r="K861" s="42">
        <v>0</v>
      </c>
      <c r="L861" s="42"/>
      <c r="M861" s="42"/>
      <c r="N861" s="42"/>
      <c r="O861" s="42"/>
    </row>
    <row r="862" spans="1:15">
      <c r="A862" s="56" t="s">
        <v>1320</v>
      </c>
      <c r="B862" s="56" t="s">
        <v>1377</v>
      </c>
      <c r="C862" s="57" t="s">
        <v>1319</v>
      </c>
      <c r="D862" s="41">
        <f t="shared" si="15"/>
        <v>0</v>
      </c>
      <c r="E862" s="42">
        <v>0</v>
      </c>
      <c r="F862" s="42">
        <v>0</v>
      </c>
      <c r="G862" s="42">
        <v>0</v>
      </c>
      <c r="H862" s="42">
        <v>0</v>
      </c>
      <c r="I862" s="42">
        <v>0</v>
      </c>
      <c r="J862" s="42">
        <v>0</v>
      </c>
      <c r="K862" s="42">
        <v>0</v>
      </c>
      <c r="L862" s="42"/>
      <c r="M862" s="42"/>
      <c r="N862" s="42"/>
      <c r="O862" s="42"/>
    </row>
    <row r="863" spans="1:15">
      <c r="A863" s="56" t="s">
        <v>1331</v>
      </c>
      <c r="B863" s="56"/>
      <c r="C863" s="57" t="s">
        <v>1319</v>
      </c>
      <c r="D863" s="41">
        <f t="shared" si="15"/>
        <v>0</v>
      </c>
      <c r="E863" s="42">
        <v>0</v>
      </c>
      <c r="F863" s="42">
        <v>0</v>
      </c>
      <c r="G863" s="42">
        <v>0</v>
      </c>
      <c r="H863" s="42">
        <v>0</v>
      </c>
      <c r="I863" s="42">
        <v>0</v>
      </c>
      <c r="J863" s="42">
        <v>0</v>
      </c>
      <c r="K863" s="42">
        <v>0</v>
      </c>
      <c r="L863" s="42"/>
      <c r="M863" s="42"/>
      <c r="N863" s="42"/>
      <c r="O863" s="42"/>
    </row>
    <row r="864" spans="1:15">
      <c r="A864" s="56" t="s">
        <v>1339</v>
      </c>
      <c r="B864" s="56"/>
      <c r="C864" s="57" t="s">
        <v>1319</v>
      </c>
      <c r="D864" s="41">
        <f t="shared" si="15"/>
        <v>0</v>
      </c>
      <c r="E864" s="42">
        <v>0</v>
      </c>
      <c r="F864" s="42">
        <v>0</v>
      </c>
      <c r="G864" s="42">
        <v>0</v>
      </c>
      <c r="H864" s="42">
        <v>0</v>
      </c>
      <c r="I864" s="42">
        <v>0</v>
      </c>
      <c r="J864" s="42">
        <v>0</v>
      </c>
      <c r="K864" s="42">
        <v>0</v>
      </c>
      <c r="L864" s="42"/>
      <c r="M864" s="42"/>
      <c r="N864" s="42"/>
      <c r="O864" s="42"/>
    </row>
    <row r="865" spans="1:15">
      <c r="A865" s="56" t="s">
        <v>1338</v>
      </c>
      <c r="B865" s="56" t="s">
        <v>1365</v>
      </c>
      <c r="C865" s="57" t="s">
        <v>1319</v>
      </c>
      <c r="D865" s="41">
        <f t="shared" si="15"/>
        <v>0</v>
      </c>
      <c r="E865" s="42">
        <v>0</v>
      </c>
      <c r="F865" s="42">
        <v>0</v>
      </c>
      <c r="G865" s="42">
        <v>0</v>
      </c>
      <c r="H865" s="42">
        <v>0</v>
      </c>
      <c r="I865" s="42">
        <v>0</v>
      </c>
      <c r="J865" s="42">
        <v>0</v>
      </c>
      <c r="K865" s="42">
        <v>0</v>
      </c>
      <c r="L865" s="42"/>
      <c r="M865" s="42"/>
      <c r="N865" s="42"/>
      <c r="O865" s="42"/>
    </row>
    <row r="866" spans="1:15">
      <c r="A866" s="56" t="s">
        <v>1330</v>
      </c>
      <c r="B866" s="56" t="s">
        <v>1360</v>
      </c>
      <c r="C866" s="57" t="s">
        <v>1319</v>
      </c>
      <c r="D866" s="41">
        <f t="shared" si="15"/>
        <v>0</v>
      </c>
      <c r="E866" s="42">
        <v>0</v>
      </c>
      <c r="F866" s="42">
        <v>0</v>
      </c>
      <c r="G866" s="42">
        <v>0</v>
      </c>
      <c r="H866" s="42">
        <v>0</v>
      </c>
      <c r="I866" s="42">
        <v>0</v>
      </c>
      <c r="J866" s="42">
        <v>0</v>
      </c>
      <c r="K866" s="42">
        <v>0</v>
      </c>
      <c r="L866" s="42"/>
      <c r="M866" s="42"/>
      <c r="N866" s="42"/>
      <c r="O866" s="42"/>
    </row>
    <row r="867" spans="1:15">
      <c r="A867" s="56" t="s">
        <v>1342</v>
      </c>
      <c r="B867" s="56" t="s">
        <v>1360</v>
      </c>
      <c r="C867" s="57" t="s">
        <v>1319</v>
      </c>
      <c r="D867" s="41">
        <f t="shared" si="15"/>
        <v>1</v>
      </c>
      <c r="E867" s="42">
        <v>0</v>
      </c>
      <c r="F867" s="42">
        <v>0</v>
      </c>
      <c r="G867" s="42">
        <v>0</v>
      </c>
      <c r="H867" s="42">
        <v>0</v>
      </c>
      <c r="I867" s="42">
        <v>0</v>
      </c>
      <c r="J867" s="42">
        <v>0</v>
      </c>
      <c r="K867" s="42">
        <v>1</v>
      </c>
      <c r="L867" s="42"/>
      <c r="M867" s="42"/>
      <c r="N867" s="42"/>
      <c r="O867" s="42"/>
    </row>
    <row r="868" spans="1:15">
      <c r="A868" s="56" t="s">
        <v>1327</v>
      </c>
      <c r="B868" s="56" t="s">
        <v>1360</v>
      </c>
      <c r="C868" s="57" t="s">
        <v>1319</v>
      </c>
      <c r="D868" s="41">
        <f t="shared" si="15"/>
        <v>0</v>
      </c>
      <c r="E868" s="42">
        <v>0</v>
      </c>
      <c r="F868" s="42">
        <v>0</v>
      </c>
      <c r="G868" s="42">
        <v>0</v>
      </c>
      <c r="H868" s="42">
        <v>0</v>
      </c>
      <c r="I868" s="42">
        <v>0</v>
      </c>
      <c r="J868" s="42">
        <v>0</v>
      </c>
      <c r="K868" s="42">
        <v>0</v>
      </c>
      <c r="L868" s="42"/>
      <c r="M868" s="42"/>
      <c r="N868" s="42"/>
      <c r="O868" s="42"/>
    </row>
    <row r="869" spans="1:15">
      <c r="A869" s="56" t="s">
        <v>1323</v>
      </c>
      <c r="B869" s="56" t="s">
        <v>1360</v>
      </c>
      <c r="C869" s="57" t="s">
        <v>1319</v>
      </c>
      <c r="D869" s="41">
        <f t="shared" si="15"/>
        <v>0</v>
      </c>
      <c r="E869" s="42">
        <v>0</v>
      </c>
      <c r="F869" s="42">
        <v>0</v>
      </c>
      <c r="G869" s="42">
        <v>0</v>
      </c>
      <c r="H869" s="42">
        <v>0</v>
      </c>
      <c r="I869" s="42">
        <v>0</v>
      </c>
      <c r="J869" s="42">
        <v>0</v>
      </c>
      <c r="K869" s="42">
        <v>0</v>
      </c>
      <c r="L869" s="42"/>
      <c r="M869" s="42"/>
      <c r="N869" s="42"/>
      <c r="O869" s="42"/>
    </row>
    <row r="870" spans="1:15">
      <c r="A870" s="56" t="s">
        <v>1325</v>
      </c>
      <c r="B870" s="56" t="s">
        <v>1377</v>
      </c>
      <c r="C870" s="57" t="s">
        <v>1319</v>
      </c>
      <c r="D870" s="41">
        <f t="shared" si="15"/>
        <v>2</v>
      </c>
      <c r="E870" s="42">
        <v>0</v>
      </c>
      <c r="F870" s="42">
        <v>0</v>
      </c>
      <c r="G870" s="42">
        <v>1</v>
      </c>
      <c r="H870" s="42">
        <v>1</v>
      </c>
      <c r="I870" s="42">
        <v>0</v>
      </c>
      <c r="J870" s="42">
        <v>0</v>
      </c>
      <c r="K870" s="42">
        <v>0</v>
      </c>
      <c r="L870" s="42"/>
      <c r="M870" s="42"/>
      <c r="N870" s="42"/>
      <c r="O870" s="42"/>
    </row>
    <row r="871" spans="1:15">
      <c r="A871" s="56" t="s">
        <v>1340</v>
      </c>
      <c r="B871" s="56" t="s">
        <v>1360</v>
      </c>
      <c r="C871" s="57" t="s">
        <v>1319</v>
      </c>
      <c r="D871" s="41">
        <f t="shared" si="15"/>
        <v>0</v>
      </c>
      <c r="E871" s="42">
        <v>0</v>
      </c>
      <c r="F871" s="42">
        <v>0</v>
      </c>
      <c r="G871" s="93">
        <v>0</v>
      </c>
      <c r="H871" s="42">
        <v>0</v>
      </c>
      <c r="I871" s="42">
        <v>0</v>
      </c>
      <c r="J871" s="42">
        <v>0</v>
      </c>
      <c r="K871" s="42">
        <v>0</v>
      </c>
      <c r="L871" s="42"/>
      <c r="M871" s="42"/>
      <c r="N871" s="42"/>
      <c r="O871" s="42"/>
    </row>
    <row r="872" spans="1:15">
      <c r="A872" s="56" t="s">
        <v>1334</v>
      </c>
      <c r="B872" s="56" t="s">
        <v>1360</v>
      </c>
      <c r="C872" s="57" t="s">
        <v>1319</v>
      </c>
      <c r="D872" s="41">
        <f t="shared" si="15"/>
        <v>0</v>
      </c>
      <c r="E872" s="42">
        <v>0</v>
      </c>
      <c r="F872" s="42">
        <v>0</v>
      </c>
      <c r="G872" s="42">
        <v>0</v>
      </c>
      <c r="H872" s="42">
        <v>0</v>
      </c>
      <c r="I872" s="42">
        <v>0</v>
      </c>
      <c r="J872" s="42">
        <v>0</v>
      </c>
      <c r="K872" s="42">
        <v>0</v>
      </c>
      <c r="L872" s="42"/>
      <c r="M872" s="42"/>
      <c r="N872" s="42"/>
      <c r="O872" s="42"/>
    </row>
    <row r="873" spans="1:15">
      <c r="A873" s="56" t="s">
        <v>1343</v>
      </c>
      <c r="B873" s="56" t="s">
        <v>1360</v>
      </c>
      <c r="C873" s="57" t="s">
        <v>1319</v>
      </c>
      <c r="D873" s="41">
        <f t="shared" si="15"/>
        <v>0</v>
      </c>
      <c r="E873" s="42">
        <v>0</v>
      </c>
      <c r="F873" s="42">
        <v>0</v>
      </c>
      <c r="G873" s="42">
        <v>0</v>
      </c>
      <c r="H873" s="42">
        <v>0</v>
      </c>
      <c r="I873" s="42">
        <v>0</v>
      </c>
      <c r="J873" s="42">
        <v>0</v>
      </c>
      <c r="K873" s="42">
        <v>0</v>
      </c>
      <c r="L873" s="42"/>
      <c r="M873" s="42"/>
      <c r="N873" s="42"/>
      <c r="O873" s="42"/>
    </row>
    <row r="874" spans="1:15">
      <c r="A874" s="56" t="s">
        <v>1337</v>
      </c>
      <c r="B874" s="56" t="s">
        <v>1360</v>
      </c>
      <c r="C874" s="57" t="s">
        <v>1319</v>
      </c>
      <c r="D874" s="41">
        <f t="shared" si="15"/>
        <v>0</v>
      </c>
      <c r="E874" s="42">
        <v>0</v>
      </c>
      <c r="F874" s="42">
        <v>0</v>
      </c>
      <c r="G874" s="42">
        <v>0</v>
      </c>
      <c r="H874" s="42">
        <v>0</v>
      </c>
      <c r="I874" s="42">
        <v>0</v>
      </c>
      <c r="J874" s="42">
        <v>0</v>
      </c>
      <c r="K874" s="42">
        <v>0</v>
      </c>
      <c r="L874" s="42"/>
      <c r="M874" s="42"/>
      <c r="N874" s="42"/>
      <c r="O874" s="42"/>
    </row>
    <row r="875" spans="1:15">
      <c r="A875" s="56" t="s">
        <v>1324</v>
      </c>
      <c r="B875" s="56" t="s">
        <v>1365</v>
      </c>
      <c r="C875" s="57" t="s">
        <v>1319</v>
      </c>
      <c r="D875" s="41">
        <f t="shared" si="15"/>
        <v>0</v>
      </c>
      <c r="E875" s="42">
        <v>0</v>
      </c>
      <c r="F875" s="42">
        <v>0</v>
      </c>
      <c r="G875" s="42">
        <v>0</v>
      </c>
      <c r="H875" s="42">
        <v>0</v>
      </c>
      <c r="I875" s="42">
        <v>0</v>
      </c>
      <c r="J875" s="42">
        <v>0</v>
      </c>
      <c r="K875" s="42">
        <v>0</v>
      </c>
      <c r="L875" s="42"/>
      <c r="M875" s="42"/>
      <c r="N875" s="42"/>
      <c r="O875" s="42"/>
    </row>
    <row r="876" spans="1:15">
      <c r="A876" s="56" t="s">
        <v>1322</v>
      </c>
      <c r="B876" s="56" t="s">
        <v>1365</v>
      </c>
      <c r="C876" s="57" t="s">
        <v>1319</v>
      </c>
      <c r="D876" s="41">
        <f t="shared" si="15"/>
        <v>0</v>
      </c>
      <c r="E876" s="42">
        <v>0</v>
      </c>
      <c r="F876" s="42">
        <v>0</v>
      </c>
      <c r="G876" s="42">
        <v>0</v>
      </c>
      <c r="H876" s="42">
        <v>0</v>
      </c>
      <c r="I876" s="42">
        <v>0</v>
      </c>
      <c r="J876" s="42">
        <v>0</v>
      </c>
      <c r="K876" s="93">
        <v>0</v>
      </c>
      <c r="L876" s="42"/>
      <c r="M876" s="42"/>
      <c r="N876" s="42"/>
      <c r="O876" s="42"/>
    </row>
    <row r="877" spans="1:15">
      <c r="A877" s="56" t="s">
        <v>1336</v>
      </c>
      <c r="B877" s="56" t="s">
        <v>1377</v>
      </c>
      <c r="C877" s="57" t="s">
        <v>1319</v>
      </c>
      <c r="D877" s="41">
        <f t="shared" si="15"/>
        <v>0</v>
      </c>
      <c r="E877" s="42">
        <v>0</v>
      </c>
      <c r="F877" s="42">
        <v>0</v>
      </c>
      <c r="G877" s="42">
        <v>0</v>
      </c>
      <c r="H877" s="42">
        <v>0</v>
      </c>
      <c r="I877" s="42">
        <v>0</v>
      </c>
      <c r="J877" s="42">
        <v>0</v>
      </c>
      <c r="K877" s="42">
        <v>0</v>
      </c>
      <c r="L877" s="42"/>
      <c r="M877" s="42"/>
      <c r="N877" s="42"/>
      <c r="O877" s="42"/>
    </row>
    <row r="878" spans="1:15">
      <c r="A878" s="56" t="s">
        <v>1335</v>
      </c>
      <c r="B878" s="56"/>
      <c r="C878" s="57" t="s">
        <v>1319</v>
      </c>
      <c r="D878" s="41">
        <f t="shared" si="15"/>
        <v>0</v>
      </c>
      <c r="E878" s="42">
        <v>0</v>
      </c>
      <c r="F878" s="42">
        <v>0</v>
      </c>
      <c r="G878" s="42">
        <v>0</v>
      </c>
      <c r="H878" s="42">
        <v>0</v>
      </c>
      <c r="I878" s="42">
        <v>0</v>
      </c>
      <c r="J878" s="42">
        <v>0</v>
      </c>
      <c r="K878" s="42">
        <v>0</v>
      </c>
      <c r="L878" s="42"/>
      <c r="M878" s="42"/>
      <c r="N878" s="42"/>
      <c r="O878" s="42"/>
    </row>
    <row r="879" spans="1:15">
      <c r="A879" s="56" t="s">
        <v>1332</v>
      </c>
      <c r="B879" s="56" t="s">
        <v>1360</v>
      </c>
      <c r="C879" s="57" t="s">
        <v>1319</v>
      </c>
      <c r="D879" s="41">
        <f t="shared" si="15"/>
        <v>0</v>
      </c>
      <c r="E879" s="42">
        <v>0</v>
      </c>
      <c r="F879" s="42">
        <v>0</v>
      </c>
      <c r="G879" s="42">
        <v>0</v>
      </c>
      <c r="H879" s="42">
        <v>0</v>
      </c>
      <c r="I879" s="42">
        <v>0</v>
      </c>
      <c r="J879" s="42">
        <v>0</v>
      </c>
      <c r="K879" s="42">
        <v>0</v>
      </c>
      <c r="L879" s="42"/>
      <c r="M879" s="42"/>
      <c r="N879" s="42"/>
      <c r="O879" s="42"/>
    </row>
    <row r="880" spans="1:15">
      <c r="A880" s="56" t="s">
        <v>1328</v>
      </c>
      <c r="B880" s="56" t="s">
        <v>1360</v>
      </c>
      <c r="C880" s="57" t="s">
        <v>1319</v>
      </c>
      <c r="D880" s="41">
        <f t="shared" si="15"/>
        <v>0</v>
      </c>
      <c r="E880" s="42">
        <v>0</v>
      </c>
      <c r="F880" s="42">
        <v>0</v>
      </c>
      <c r="G880" s="42">
        <v>0</v>
      </c>
      <c r="H880" s="42">
        <v>0</v>
      </c>
      <c r="I880" s="42">
        <v>0</v>
      </c>
      <c r="J880" s="42">
        <v>0</v>
      </c>
      <c r="K880" s="42">
        <v>0</v>
      </c>
      <c r="L880" s="42"/>
      <c r="M880" s="42"/>
      <c r="N880" s="42"/>
      <c r="O880" s="42"/>
    </row>
    <row r="881" spans="1:15">
      <c r="A881" s="56" t="s">
        <v>1344</v>
      </c>
      <c r="B881" s="56" t="s">
        <v>1377</v>
      </c>
      <c r="C881" s="57" t="s">
        <v>1319</v>
      </c>
      <c r="D881" s="41">
        <f t="shared" si="15"/>
        <v>0</v>
      </c>
      <c r="E881" s="42">
        <v>0</v>
      </c>
      <c r="F881" s="42">
        <v>0</v>
      </c>
      <c r="G881" s="42">
        <v>0</v>
      </c>
      <c r="H881" s="42">
        <v>0</v>
      </c>
      <c r="I881" s="42">
        <v>0</v>
      </c>
      <c r="J881" s="42">
        <v>0</v>
      </c>
      <c r="K881" s="42">
        <v>0</v>
      </c>
      <c r="L881" s="42"/>
      <c r="M881" s="42"/>
      <c r="N881" s="42"/>
      <c r="O881" s="42"/>
    </row>
    <row r="882" spans="1:15">
      <c r="A882" s="56" t="s">
        <v>1321</v>
      </c>
      <c r="B882" s="56" t="s">
        <v>1360</v>
      </c>
      <c r="C882" s="57" t="s">
        <v>1319</v>
      </c>
      <c r="D882" s="41">
        <f t="shared" si="15"/>
        <v>0</v>
      </c>
      <c r="E882" s="42">
        <v>0</v>
      </c>
      <c r="F882" s="42">
        <v>0</v>
      </c>
      <c r="G882" s="42">
        <v>0</v>
      </c>
      <c r="H882" s="42">
        <v>0</v>
      </c>
      <c r="I882" s="42">
        <v>0</v>
      </c>
      <c r="J882" s="42">
        <v>0</v>
      </c>
      <c r="K882" s="42">
        <v>0</v>
      </c>
      <c r="L882" s="42"/>
      <c r="M882" s="42"/>
      <c r="N882" s="42"/>
      <c r="O882" s="42"/>
    </row>
    <row r="883" spans="1:15">
      <c r="A883" s="56" t="s">
        <v>1329</v>
      </c>
      <c r="B883" s="56"/>
      <c r="C883" s="57" t="s">
        <v>1319</v>
      </c>
      <c r="D883" s="41">
        <f t="shared" si="15"/>
        <v>0</v>
      </c>
      <c r="E883" s="42">
        <v>0</v>
      </c>
      <c r="F883" s="42">
        <v>0</v>
      </c>
      <c r="G883" s="42">
        <v>0</v>
      </c>
      <c r="H883" s="42">
        <v>0</v>
      </c>
      <c r="I883" s="42">
        <v>0</v>
      </c>
      <c r="J883" s="42">
        <v>0</v>
      </c>
      <c r="K883" s="42">
        <v>0</v>
      </c>
      <c r="L883" s="42"/>
      <c r="M883" s="42"/>
      <c r="N883" s="42"/>
      <c r="O883" s="42"/>
    </row>
    <row r="884" spans="1:15">
      <c r="A884" s="56" t="s">
        <v>1326</v>
      </c>
      <c r="B884" s="56" t="s">
        <v>1360</v>
      </c>
      <c r="C884" s="57" t="s">
        <v>1319</v>
      </c>
      <c r="D884" s="41">
        <f t="shared" si="15"/>
        <v>0</v>
      </c>
      <c r="E884" s="42">
        <v>0</v>
      </c>
      <c r="F884" s="42">
        <v>0</v>
      </c>
      <c r="G884" s="42">
        <v>0</v>
      </c>
      <c r="H884" s="42">
        <v>0</v>
      </c>
      <c r="I884" s="42">
        <v>0</v>
      </c>
      <c r="J884" s="42">
        <v>0</v>
      </c>
      <c r="K884" s="42">
        <v>0</v>
      </c>
      <c r="L884" s="42"/>
      <c r="M884" s="42"/>
      <c r="N884" s="42"/>
      <c r="O884" s="42"/>
    </row>
    <row r="885" spans="1:15">
      <c r="A885" s="56" t="s">
        <v>1341</v>
      </c>
      <c r="B885" s="56" t="s">
        <v>1365</v>
      </c>
      <c r="C885" s="57" t="s">
        <v>1319</v>
      </c>
      <c r="D885" s="41">
        <f t="shared" si="15"/>
        <v>2</v>
      </c>
      <c r="E885" s="42">
        <v>0</v>
      </c>
      <c r="F885" s="42">
        <v>0</v>
      </c>
      <c r="G885" s="42">
        <v>0</v>
      </c>
      <c r="H885" s="42">
        <v>0</v>
      </c>
      <c r="I885" s="42">
        <v>0</v>
      </c>
      <c r="J885" s="42">
        <v>1</v>
      </c>
      <c r="K885" s="93">
        <v>1</v>
      </c>
      <c r="L885" s="42"/>
      <c r="M885" s="42"/>
      <c r="N885" s="42"/>
      <c r="O885" s="42"/>
    </row>
    <row r="886" spans="1:15">
      <c r="A886" s="56" t="s">
        <v>1333</v>
      </c>
      <c r="B886" s="56" t="s">
        <v>1360</v>
      </c>
      <c r="C886" s="57" t="s">
        <v>1319</v>
      </c>
      <c r="D886" s="41">
        <f t="shared" si="15"/>
        <v>0</v>
      </c>
      <c r="E886" s="42">
        <v>0</v>
      </c>
      <c r="F886" s="42">
        <v>0</v>
      </c>
      <c r="G886" s="42">
        <v>0</v>
      </c>
      <c r="H886" s="42">
        <v>0</v>
      </c>
      <c r="I886" s="42">
        <v>0</v>
      </c>
      <c r="J886" s="42">
        <v>0</v>
      </c>
      <c r="K886" s="42">
        <v>0</v>
      </c>
      <c r="L886" s="42"/>
      <c r="M886" s="42"/>
      <c r="N886" s="42"/>
      <c r="O886" s="42"/>
    </row>
    <row r="887" spans="1:15">
      <c r="A887" s="56" t="s">
        <v>1145</v>
      </c>
      <c r="B887" s="56" t="s">
        <v>1363</v>
      </c>
      <c r="C887" s="57" t="s">
        <v>347</v>
      </c>
      <c r="D887" s="41">
        <f>SUM(E887:O887)</f>
        <v>0</v>
      </c>
      <c r="E887" s="42">
        <v>0</v>
      </c>
      <c r="F887" s="42">
        <v>0</v>
      </c>
      <c r="G887" s="42">
        <v>0</v>
      </c>
      <c r="H887" s="42">
        <v>0</v>
      </c>
      <c r="I887" s="42">
        <v>0</v>
      </c>
      <c r="J887" s="42">
        <v>0</v>
      </c>
      <c r="K887" s="42"/>
      <c r="L887" s="42"/>
      <c r="M887" s="42"/>
      <c r="N887" s="42"/>
      <c r="O887" s="42"/>
    </row>
    <row r="888" spans="1:15">
      <c r="A888" s="56" t="s">
        <v>348</v>
      </c>
      <c r="B888" s="56" t="s">
        <v>1363</v>
      </c>
      <c r="C888" s="57" t="s">
        <v>347</v>
      </c>
      <c r="D888" s="41">
        <f t="shared" si="15"/>
        <v>0</v>
      </c>
      <c r="E888" s="42">
        <v>0</v>
      </c>
      <c r="F888" s="42">
        <v>0</v>
      </c>
      <c r="G888" s="42">
        <v>0</v>
      </c>
      <c r="H888" s="42">
        <v>0</v>
      </c>
      <c r="I888" s="42">
        <v>0</v>
      </c>
      <c r="J888" s="42">
        <v>0</v>
      </c>
      <c r="K888" s="42"/>
      <c r="L888" s="42"/>
      <c r="M888" s="42"/>
      <c r="N888" s="42"/>
      <c r="O888" s="42"/>
    </row>
    <row r="889" spans="1:15">
      <c r="A889" s="56" t="s">
        <v>350</v>
      </c>
      <c r="B889" s="56" t="s">
        <v>1363</v>
      </c>
      <c r="C889" s="57" t="s">
        <v>347</v>
      </c>
      <c r="D889" s="41">
        <f t="shared" si="15"/>
        <v>0</v>
      </c>
      <c r="E889" s="42">
        <v>0</v>
      </c>
      <c r="F889" s="42">
        <v>0</v>
      </c>
      <c r="G889" s="42">
        <v>0</v>
      </c>
      <c r="H889" s="42">
        <v>0</v>
      </c>
      <c r="I889" s="42">
        <v>0</v>
      </c>
      <c r="J889" s="42">
        <v>0</v>
      </c>
      <c r="K889" s="42"/>
      <c r="L889" s="42"/>
      <c r="M889" s="42"/>
      <c r="N889" s="42"/>
      <c r="O889" s="42"/>
    </row>
    <row r="890" spans="1:15">
      <c r="A890" s="56" t="s">
        <v>349</v>
      </c>
      <c r="B890" s="56" t="s">
        <v>1363</v>
      </c>
      <c r="C890" s="57" t="s">
        <v>347</v>
      </c>
      <c r="D890" s="41">
        <f t="shared" si="15"/>
        <v>2</v>
      </c>
      <c r="E890" s="42">
        <v>0</v>
      </c>
      <c r="F890" s="42">
        <v>1</v>
      </c>
      <c r="G890" s="42">
        <v>1</v>
      </c>
      <c r="H890" s="42">
        <v>0</v>
      </c>
      <c r="I890" s="42">
        <v>0</v>
      </c>
      <c r="J890" s="42">
        <v>0</v>
      </c>
      <c r="K890" s="42"/>
      <c r="L890" s="42"/>
      <c r="M890" s="42"/>
      <c r="N890" s="42"/>
      <c r="O890" s="42"/>
    </row>
    <row r="891" spans="1:15">
      <c r="A891" s="56" t="s">
        <v>351</v>
      </c>
      <c r="B891" s="56" t="s">
        <v>1418</v>
      </c>
      <c r="C891" s="57" t="s">
        <v>347</v>
      </c>
      <c r="D891" s="41">
        <f t="shared" si="15"/>
        <v>0</v>
      </c>
      <c r="E891" s="42">
        <v>0</v>
      </c>
      <c r="F891" s="42">
        <v>0</v>
      </c>
      <c r="G891" s="42">
        <v>0</v>
      </c>
      <c r="H891" s="42">
        <v>0</v>
      </c>
      <c r="I891" s="42">
        <v>0</v>
      </c>
      <c r="J891" s="42">
        <v>0</v>
      </c>
      <c r="K891" s="42"/>
      <c r="L891" s="42"/>
      <c r="M891" s="42"/>
      <c r="N891" s="42"/>
      <c r="O891" s="42"/>
    </row>
    <row r="892" spans="1:15">
      <c r="A892" s="56" t="s">
        <v>352</v>
      </c>
      <c r="B892" s="56" t="s">
        <v>1363</v>
      </c>
      <c r="C892" s="57" t="s">
        <v>347</v>
      </c>
      <c r="D892" s="41">
        <f t="shared" si="15"/>
        <v>0</v>
      </c>
      <c r="E892" s="42">
        <v>0</v>
      </c>
      <c r="F892" s="42">
        <v>0</v>
      </c>
      <c r="G892" s="42">
        <v>0</v>
      </c>
      <c r="H892" s="42">
        <v>0</v>
      </c>
      <c r="I892" s="42">
        <v>0</v>
      </c>
      <c r="J892" s="42">
        <v>0</v>
      </c>
      <c r="K892" s="42"/>
      <c r="L892" s="42"/>
      <c r="M892" s="42"/>
      <c r="N892" s="42"/>
      <c r="O892" s="42"/>
    </row>
    <row r="893" spans="1:15">
      <c r="A893" s="56" t="s">
        <v>353</v>
      </c>
      <c r="B893" s="56" t="s">
        <v>1372</v>
      </c>
      <c r="C893" s="57" t="s">
        <v>347</v>
      </c>
      <c r="D893" s="41">
        <f t="shared" si="15"/>
        <v>0</v>
      </c>
      <c r="E893" s="42">
        <v>0</v>
      </c>
      <c r="F893" s="42">
        <v>0</v>
      </c>
      <c r="G893" s="42">
        <v>0</v>
      </c>
      <c r="H893" s="42">
        <v>0</v>
      </c>
      <c r="I893" s="42">
        <v>0</v>
      </c>
      <c r="J893" s="42">
        <v>0</v>
      </c>
      <c r="K893" s="42"/>
      <c r="L893" s="42"/>
      <c r="M893" s="42"/>
      <c r="N893" s="42"/>
      <c r="O893" s="42"/>
    </row>
    <row r="894" spans="1:15">
      <c r="A894" s="56" t="s">
        <v>540</v>
      </c>
      <c r="B894" s="56" t="s">
        <v>1363</v>
      </c>
      <c r="C894" s="57" t="s">
        <v>347</v>
      </c>
      <c r="D894" s="41">
        <f t="shared" si="15"/>
        <v>0</v>
      </c>
      <c r="E894" s="42">
        <v>0</v>
      </c>
      <c r="F894" s="42">
        <v>0</v>
      </c>
      <c r="G894" s="42">
        <v>0</v>
      </c>
      <c r="H894" s="42">
        <v>0</v>
      </c>
      <c r="I894" s="42">
        <v>0</v>
      </c>
      <c r="J894" s="42">
        <v>0</v>
      </c>
      <c r="K894" s="42"/>
      <c r="L894" s="42"/>
      <c r="M894" s="42"/>
      <c r="N894" s="42"/>
      <c r="O894" s="42"/>
    </row>
    <row r="895" spans="1:15">
      <c r="A895" s="56" t="s">
        <v>1146</v>
      </c>
      <c r="B895" s="56" t="s">
        <v>1363</v>
      </c>
      <c r="C895" s="57" t="s">
        <v>347</v>
      </c>
      <c r="D895" s="41">
        <f t="shared" si="15"/>
        <v>0</v>
      </c>
      <c r="E895" s="42">
        <v>0</v>
      </c>
      <c r="F895" s="42">
        <v>0</v>
      </c>
      <c r="G895" s="42">
        <v>0</v>
      </c>
      <c r="H895" s="42">
        <v>0</v>
      </c>
      <c r="I895" s="42">
        <v>0</v>
      </c>
      <c r="J895" s="42">
        <v>0</v>
      </c>
      <c r="K895" s="42"/>
      <c r="L895" s="42"/>
      <c r="M895" s="42"/>
      <c r="N895" s="42"/>
      <c r="O895" s="42"/>
    </row>
    <row r="896" spans="1:15">
      <c r="A896" s="56" t="s">
        <v>354</v>
      </c>
      <c r="B896" s="56" t="s">
        <v>1363</v>
      </c>
      <c r="C896" s="57" t="s">
        <v>347</v>
      </c>
      <c r="D896" s="41">
        <f t="shared" si="15"/>
        <v>0</v>
      </c>
      <c r="E896" s="42">
        <v>0</v>
      </c>
      <c r="F896" s="42">
        <v>0</v>
      </c>
      <c r="G896" s="42">
        <v>0</v>
      </c>
      <c r="H896" s="42">
        <v>0</v>
      </c>
      <c r="I896" s="42">
        <v>0</v>
      </c>
      <c r="J896" s="42">
        <v>0</v>
      </c>
      <c r="K896" s="42"/>
      <c r="L896" s="42"/>
      <c r="M896" s="42"/>
      <c r="N896" s="42"/>
      <c r="O896" s="42"/>
    </row>
    <row r="897" spans="1:15">
      <c r="A897" s="56" t="s">
        <v>355</v>
      </c>
      <c r="B897" s="56" t="s">
        <v>1363</v>
      </c>
      <c r="C897" s="57" t="s">
        <v>347</v>
      </c>
      <c r="D897" s="41">
        <f t="shared" si="15"/>
        <v>0</v>
      </c>
      <c r="E897" s="42">
        <v>0</v>
      </c>
      <c r="F897" s="42">
        <v>0</v>
      </c>
      <c r="G897" s="42">
        <v>0</v>
      </c>
      <c r="H897" s="42">
        <v>0</v>
      </c>
      <c r="I897" s="42">
        <v>0</v>
      </c>
      <c r="J897" s="42">
        <v>0</v>
      </c>
      <c r="K897" s="42"/>
      <c r="L897" s="42"/>
      <c r="M897" s="42"/>
      <c r="N897" s="42"/>
      <c r="O897" s="42"/>
    </row>
    <row r="898" spans="1:15">
      <c r="A898" s="56" t="s">
        <v>534</v>
      </c>
      <c r="B898" s="56" t="s">
        <v>1363</v>
      </c>
      <c r="C898" s="57" t="s">
        <v>347</v>
      </c>
      <c r="D898" s="41">
        <f t="shared" si="15"/>
        <v>0</v>
      </c>
      <c r="E898" s="42">
        <v>0</v>
      </c>
      <c r="F898" s="93">
        <v>0</v>
      </c>
      <c r="G898" s="42">
        <v>0</v>
      </c>
      <c r="H898" s="42">
        <v>0</v>
      </c>
      <c r="I898" s="42">
        <v>0</v>
      </c>
      <c r="J898" s="42">
        <v>0</v>
      </c>
      <c r="K898" s="42"/>
      <c r="L898" s="42"/>
      <c r="M898" s="42"/>
      <c r="N898" s="42"/>
      <c r="O898" s="42"/>
    </row>
    <row r="899" spans="1:15">
      <c r="A899" s="56" t="s">
        <v>356</v>
      </c>
      <c r="B899" s="56" t="s">
        <v>1363</v>
      </c>
      <c r="C899" s="57" t="s">
        <v>347</v>
      </c>
      <c r="D899" s="41">
        <f t="shared" si="15"/>
        <v>0</v>
      </c>
      <c r="E899" s="42">
        <v>0</v>
      </c>
      <c r="F899" s="42">
        <v>0</v>
      </c>
      <c r="G899" s="42">
        <v>0</v>
      </c>
      <c r="H899" s="42">
        <v>0</v>
      </c>
      <c r="I899" s="93">
        <v>0</v>
      </c>
      <c r="J899" s="42">
        <v>0</v>
      </c>
      <c r="K899" s="42"/>
      <c r="L899" s="42"/>
      <c r="M899" s="42"/>
      <c r="N899" s="42"/>
      <c r="O899" s="42"/>
    </row>
    <row r="900" spans="1:15">
      <c r="A900" s="56" t="s">
        <v>535</v>
      </c>
      <c r="B900" s="56" t="s">
        <v>1363</v>
      </c>
      <c r="C900" s="57" t="s">
        <v>347</v>
      </c>
      <c r="D900" s="41">
        <f t="shared" si="15"/>
        <v>0</v>
      </c>
      <c r="E900" s="42">
        <v>0</v>
      </c>
      <c r="F900" s="42">
        <v>0</v>
      </c>
      <c r="G900" s="42">
        <v>0</v>
      </c>
      <c r="H900" s="42">
        <v>0</v>
      </c>
      <c r="I900" s="93">
        <v>0</v>
      </c>
      <c r="J900" s="42">
        <v>0</v>
      </c>
      <c r="K900" s="42"/>
      <c r="L900" s="42"/>
      <c r="M900" s="42"/>
      <c r="N900" s="42"/>
      <c r="O900" s="42"/>
    </row>
    <row r="901" spans="1:15">
      <c r="A901" s="56" t="s">
        <v>537</v>
      </c>
      <c r="B901" s="56"/>
      <c r="C901" s="57" t="s">
        <v>347</v>
      </c>
      <c r="D901" s="41">
        <f t="shared" si="15"/>
        <v>0</v>
      </c>
      <c r="E901" s="42">
        <v>0</v>
      </c>
      <c r="F901" s="42">
        <v>0</v>
      </c>
      <c r="G901" s="42">
        <v>0</v>
      </c>
      <c r="H901" s="42">
        <v>0</v>
      </c>
      <c r="I901" s="42">
        <v>0</v>
      </c>
      <c r="J901" s="42">
        <v>0</v>
      </c>
      <c r="K901" s="42"/>
      <c r="L901" s="42"/>
      <c r="M901" s="42"/>
      <c r="N901" s="42"/>
      <c r="O901" s="42"/>
    </row>
    <row r="902" spans="1:15">
      <c r="A902" s="56" t="s">
        <v>533</v>
      </c>
      <c r="B902" s="56" t="s">
        <v>1363</v>
      </c>
      <c r="C902" s="57" t="s">
        <v>347</v>
      </c>
      <c r="D902" s="41">
        <f t="shared" si="15"/>
        <v>0</v>
      </c>
      <c r="E902" s="42">
        <v>0</v>
      </c>
      <c r="F902" s="42">
        <v>0</v>
      </c>
      <c r="G902" s="42">
        <v>0</v>
      </c>
      <c r="H902" s="42">
        <v>0</v>
      </c>
      <c r="I902" s="42">
        <v>0</v>
      </c>
      <c r="J902" s="42">
        <v>0</v>
      </c>
      <c r="K902" s="42"/>
      <c r="L902" s="42"/>
      <c r="M902" s="42"/>
      <c r="N902" s="42"/>
      <c r="O902" s="42"/>
    </row>
    <row r="903" spans="1:15">
      <c r="A903" s="56" t="s">
        <v>538</v>
      </c>
      <c r="B903" s="56" t="s">
        <v>1372</v>
      </c>
      <c r="C903" s="57" t="s">
        <v>347</v>
      </c>
      <c r="D903" s="41">
        <f t="shared" ref="D903:D967" si="17">SUM(E903:O903)</f>
        <v>1</v>
      </c>
      <c r="E903" s="42">
        <v>0</v>
      </c>
      <c r="F903" s="42">
        <v>0</v>
      </c>
      <c r="G903" s="42">
        <v>1</v>
      </c>
      <c r="H903" s="42">
        <v>0</v>
      </c>
      <c r="I903" s="42">
        <v>0</v>
      </c>
      <c r="J903" s="42">
        <v>0</v>
      </c>
      <c r="K903" s="42"/>
      <c r="L903" s="42"/>
      <c r="M903" s="42"/>
      <c r="N903" s="42"/>
      <c r="O903" s="42"/>
    </row>
    <row r="904" spans="1:15">
      <c r="A904" s="56" t="s">
        <v>357</v>
      </c>
      <c r="B904" s="56" t="s">
        <v>1363</v>
      </c>
      <c r="C904" s="57" t="s">
        <v>347</v>
      </c>
      <c r="D904" s="41">
        <f t="shared" si="17"/>
        <v>4</v>
      </c>
      <c r="E904" s="42">
        <v>0</v>
      </c>
      <c r="F904" s="42">
        <v>0</v>
      </c>
      <c r="G904" s="93">
        <v>1</v>
      </c>
      <c r="H904" s="42">
        <v>0</v>
      </c>
      <c r="I904" s="42">
        <v>1</v>
      </c>
      <c r="J904" s="42">
        <v>2</v>
      </c>
      <c r="K904" s="42"/>
      <c r="L904" s="42"/>
      <c r="M904" s="42"/>
      <c r="N904" s="42"/>
      <c r="O904" s="42"/>
    </row>
    <row r="905" spans="1:15">
      <c r="A905" s="56" t="s">
        <v>1374</v>
      </c>
      <c r="B905" s="56"/>
      <c r="C905" s="57" t="s">
        <v>347</v>
      </c>
      <c r="D905" s="41">
        <f t="shared" si="17"/>
        <v>0</v>
      </c>
      <c r="E905" s="42">
        <v>0</v>
      </c>
      <c r="F905" s="42">
        <v>0</v>
      </c>
      <c r="G905" s="42">
        <v>0</v>
      </c>
      <c r="H905" s="42">
        <v>0</v>
      </c>
      <c r="I905" s="42">
        <v>0</v>
      </c>
      <c r="J905" s="42">
        <v>0</v>
      </c>
      <c r="K905" s="42"/>
      <c r="L905" s="42"/>
      <c r="M905" s="42"/>
      <c r="N905" s="42"/>
      <c r="O905" s="42"/>
    </row>
    <row r="906" spans="1:15">
      <c r="A906" s="56" t="s">
        <v>358</v>
      </c>
      <c r="B906" s="56" t="s">
        <v>1363</v>
      </c>
      <c r="C906" s="57" t="s">
        <v>347</v>
      </c>
      <c r="D906" s="41">
        <f t="shared" si="17"/>
        <v>0</v>
      </c>
      <c r="E906" s="42">
        <v>0</v>
      </c>
      <c r="F906" s="42">
        <v>0</v>
      </c>
      <c r="G906" s="42">
        <v>0</v>
      </c>
      <c r="H906" s="42">
        <v>0</v>
      </c>
      <c r="I906" s="42">
        <v>0</v>
      </c>
      <c r="J906" s="42">
        <v>0</v>
      </c>
      <c r="K906" s="42"/>
      <c r="L906" s="42"/>
      <c r="M906" s="42"/>
      <c r="N906" s="42"/>
      <c r="O906" s="42"/>
    </row>
    <row r="907" spans="1:15">
      <c r="A907" s="56" t="s">
        <v>1147</v>
      </c>
      <c r="B907" s="56" t="s">
        <v>1363</v>
      </c>
      <c r="C907" s="57" t="s">
        <v>347</v>
      </c>
      <c r="D907" s="41">
        <f t="shared" si="17"/>
        <v>3</v>
      </c>
      <c r="E907" s="42">
        <v>1</v>
      </c>
      <c r="F907" s="42">
        <v>0</v>
      </c>
      <c r="G907" s="42">
        <v>0</v>
      </c>
      <c r="H907" s="42">
        <v>0</v>
      </c>
      <c r="I907" s="42">
        <v>2</v>
      </c>
      <c r="J907" s="42">
        <v>0</v>
      </c>
      <c r="K907" s="42"/>
      <c r="L907" s="42"/>
      <c r="M907" s="42"/>
      <c r="N907" s="42"/>
      <c r="O907" s="42"/>
    </row>
    <row r="908" spans="1:15">
      <c r="A908" s="56" t="s">
        <v>539</v>
      </c>
      <c r="B908" s="56" t="s">
        <v>1418</v>
      </c>
      <c r="C908" s="57" t="s">
        <v>347</v>
      </c>
      <c r="D908" s="41">
        <f t="shared" si="17"/>
        <v>0</v>
      </c>
      <c r="E908" s="42">
        <v>0</v>
      </c>
      <c r="F908" s="42">
        <v>0</v>
      </c>
      <c r="G908" s="42">
        <v>0</v>
      </c>
      <c r="H908" s="42">
        <v>0</v>
      </c>
      <c r="I908" s="42">
        <v>0</v>
      </c>
      <c r="J908" s="42">
        <v>0</v>
      </c>
      <c r="K908" s="42"/>
      <c r="L908" s="42"/>
      <c r="M908" s="42"/>
      <c r="N908" s="42"/>
      <c r="O908" s="42"/>
    </row>
    <row r="909" spans="1:15">
      <c r="A909" s="56" t="s">
        <v>536</v>
      </c>
      <c r="B909" s="56" t="s">
        <v>1363</v>
      </c>
      <c r="C909" s="57" t="s">
        <v>347</v>
      </c>
      <c r="D909" s="41">
        <f t="shared" si="17"/>
        <v>0</v>
      </c>
      <c r="E909" s="42">
        <v>0</v>
      </c>
      <c r="F909" s="42">
        <v>0</v>
      </c>
      <c r="G909" s="42">
        <v>0</v>
      </c>
      <c r="H909" s="42">
        <v>0</v>
      </c>
      <c r="I909" s="42">
        <v>0</v>
      </c>
      <c r="J909" s="42">
        <v>0</v>
      </c>
      <c r="K909" s="42"/>
      <c r="L909" s="42"/>
      <c r="M909" s="42"/>
      <c r="N909" s="42"/>
      <c r="O909" s="42"/>
    </row>
    <row r="910" spans="1:15">
      <c r="A910" s="56" t="s">
        <v>1352</v>
      </c>
      <c r="B910" s="56" t="s">
        <v>1365</v>
      </c>
      <c r="C910" s="57" t="s">
        <v>966</v>
      </c>
      <c r="D910" s="41">
        <f t="shared" si="17"/>
        <v>0</v>
      </c>
      <c r="E910" s="42">
        <v>0</v>
      </c>
      <c r="F910" s="42">
        <v>0</v>
      </c>
      <c r="G910" s="42">
        <v>0</v>
      </c>
      <c r="H910" s="42">
        <v>0</v>
      </c>
      <c r="I910" s="42">
        <v>0</v>
      </c>
      <c r="J910" s="42">
        <v>0</v>
      </c>
      <c r="K910" s="42">
        <v>0</v>
      </c>
      <c r="L910" s="42"/>
      <c r="M910" s="42"/>
      <c r="N910" s="42"/>
      <c r="O910" s="42"/>
    </row>
    <row r="911" spans="1:15">
      <c r="A911" s="56" t="s">
        <v>1355</v>
      </c>
      <c r="B911" s="56"/>
      <c r="C911" s="57" t="s">
        <v>966</v>
      </c>
      <c r="D911" s="41">
        <f t="shared" si="17"/>
        <v>0</v>
      </c>
      <c r="E911" s="42">
        <v>0</v>
      </c>
      <c r="F911" s="42">
        <v>0</v>
      </c>
      <c r="G911" s="42">
        <v>0</v>
      </c>
      <c r="H911" s="42">
        <v>0</v>
      </c>
      <c r="I911" s="42">
        <v>0</v>
      </c>
      <c r="J911" s="42">
        <v>0</v>
      </c>
      <c r="K911" s="42">
        <v>0</v>
      </c>
      <c r="L911" s="42"/>
      <c r="M911" s="42"/>
      <c r="N911" s="42"/>
      <c r="O911" s="42"/>
    </row>
    <row r="912" spans="1:15">
      <c r="A912" s="56" t="s">
        <v>683</v>
      </c>
      <c r="B912" s="56"/>
      <c r="C912" s="57" t="s">
        <v>966</v>
      </c>
      <c r="D912" s="41">
        <f t="shared" si="17"/>
        <v>0</v>
      </c>
      <c r="E912" s="42">
        <v>0</v>
      </c>
      <c r="F912" s="42">
        <v>0</v>
      </c>
      <c r="G912" s="42">
        <v>0</v>
      </c>
      <c r="H912" s="42">
        <v>0</v>
      </c>
      <c r="I912" s="42">
        <v>0</v>
      </c>
      <c r="J912" s="42">
        <v>0</v>
      </c>
      <c r="K912" s="42">
        <v>0</v>
      </c>
      <c r="L912" s="42"/>
      <c r="M912" s="42"/>
      <c r="N912" s="42"/>
      <c r="O912" s="42"/>
    </row>
    <row r="913" spans="1:15" ht="15" customHeight="1">
      <c r="A913" s="56" t="s">
        <v>692</v>
      </c>
      <c r="B913" s="56"/>
      <c r="C913" s="57" t="s">
        <v>966</v>
      </c>
      <c r="D913" s="41">
        <f t="shared" si="17"/>
        <v>0</v>
      </c>
      <c r="E913" s="42">
        <v>0</v>
      </c>
      <c r="F913" s="42">
        <v>0</v>
      </c>
      <c r="G913" s="42">
        <v>0</v>
      </c>
      <c r="H913" s="42">
        <v>0</v>
      </c>
      <c r="I913" s="42">
        <v>0</v>
      </c>
      <c r="J913" s="42">
        <v>0</v>
      </c>
      <c r="K913" s="42">
        <v>0</v>
      </c>
      <c r="L913" s="42"/>
      <c r="M913" s="42"/>
      <c r="N913" s="42"/>
      <c r="O913" s="42"/>
    </row>
    <row r="914" spans="1:15">
      <c r="A914" s="56" t="s">
        <v>1356</v>
      </c>
      <c r="B914" s="56" t="s">
        <v>1365</v>
      </c>
      <c r="C914" s="57" t="s">
        <v>966</v>
      </c>
      <c r="D914" s="41">
        <f t="shared" si="17"/>
        <v>0</v>
      </c>
      <c r="E914" s="42">
        <v>0</v>
      </c>
      <c r="F914" s="42">
        <v>0</v>
      </c>
      <c r="G914" s="42">
        <v>0</v>
      </c>
      <c r="H914" s="42">
        <v>0</v>
      </c>
      <c r="I914" s="42">
        <v>0</v>
      </c>
      <c r="J914" s="42">
        <v>0</v>
      </c>
      <c r="K914" s="42">
        <v>0</v>
      </c>
      <c r="L914" s="42"/>
      <c r="M914" s="42"/>
      <c r="N914" s="42"/>
      <c r="O914" s="42"/>
    </row>
    <row r="915" spans="1:15">
      <c r="A915" s="56" t="s">
        <v>678</v>
      </c>
      <c r="B915" s="56" t="s">
        <v>1375</v>
      </c>
      <c r="C915" s="57" t="s">
        <v>966</v>
      </c>
      <c r="D915" s="41">
        <f t="shared" si="17"/>
        <v>0</v>
      </c>
      <c r="E915" s="42">
        <v>0</v>
      </c>
      <c r="F915" s="42">
        <v>0</v>
      </c>
      <c r="G915" s="42">
        <v>0</v>
      </c>
      <c r="H915" s="42">
        <v>0</v>
      </c>
      <c r="I915" s="42">
        <v>0</v>
      </c>
      <c r="J915" s="42">
        <v>0</v>
      </c>
      <c r="K915" s="42">
        <v>0</v>
      </c>
      <c r="L915" s="42"/>
      <c r="M915" s="42"/>
      <c r="N915" s="42"/>
      <c r="O915" s="42"/>
    </row>
    <row r="916" spans="1:15">
      <c r="A916" s="56" t="s">
        <v>672</v>
      </c>
      <c r="B916" s="56"/>
      <c r="C916" s="57" t="s">
        <v>966</v>
      </c>
      <c r="D916" s="41">
        <f t="shared" si="17"/>
        <v>0</v>
      </c>
      <c r="E916" s="42">
        <v>0</v>
      </c>
      <c r="F916" s="42">
        <v>0</v>
      </c>
      <c r="G916" s="42">
        <v>0</v>
      </c>
      <c r="H916" s="42">
        <v>0</v>
      </c>
      <c r="I916" s="42">
        <v>0</v>
      </c>
      <c r="J916" s="42">
        <v>0</v>
      </c>
      <c r="K916" s="42">
        <v>0</v>
      </c>
      <c r="L916" s="42"/>
      <c r="M916" s="42"/>
      <c r="N916" s="42"/>
      <c r="O916" s="42"/>
    </row>
    <row r="917" spans="1:15">
      <c r="A917" s="56" t="s">
        <v>662</v>
      </c>
      <c r="B917" s="56"/>
      <c r="C917" s="57" t="s">
        <v>966</v>
      </c>
      <c r="D917" s="41">
        <f t="shared" si="17"/>
        <v>0</v>
      </c>
      <c r="E917" s="42">
        <v>0</v>
      </c>
      <c r="F917" s="42">
        <v>0</v>
      </c>
      <c r="G917" s="42">
        <v>0</v>
      </c>
      <c r="H917" s="42">
        <v>0</v>
      </c>
      <c r="I917" s="42">
        <v>0</v>
      </c>
      <c r="J917" s="42">
        <v>0</v>
      </c>
      <c r="K917" s="42">
        <v>0</v>
      </c>
      <c r="L917" s="42"/>
      <c r="M917" s="42"/>
      <c r="N917" s="42"/>
      <c r="O917" s="42"/>
    </row>
    <row r="918" spans="1:15">
      <c r="A918" s="56" t="s">
        <v>661</v>
      </c>
      <c r="B918" s="56" t="s">
        <v>1440</v>
      </c>
      <c r="C918" s="57" t="s">
        <v>966</v>
      </c>
      <c r="D918" s="41">
        <f t="shared" si="17"/>
        <v>0</v>
      </c>
      <c r="E918" s="42">
        <v>0</v>
      </c>
      <c r="F918" s="42">
        <v>0</v>
      </c>
      <c r="G918" s="42">
        <v>0</v>
      </c>
      <c r="H918" s="42">
        <v>0</v>
      </c>
      <c r="I918" s="42">
        <v>0</v>
      </c>
      <c r="J918" s="42">
        <v>0</v>
      </c>
      <c r="K918" s="42">
        <v>0</v>
      </c>
      <c r="L918" s="42"/>
      <c r="M918" s="42"/>
      <c r="N918" s="42"/>
      <c r="O918" s="42"/>
    </row>
    <row r="919" spans="1:15">
      <c r="A919" s="56" t="s">
        <v>677</v>
      </c>
      <c r="B919" s="56"/>
      <c r="C919" s="57" t="s">
        <v>966</v>
      </c>
      <c r="D919" s="41">
        <f t="shared" si="17"/>
        <v>0</v>
      </c>
      <c r="E919" s="42">
        <v>0</v>
      </c>
      <c r="F919" s="42">
        <v>0</v>
      </c>
      <c r="G919" s="42">
        <v>0</v>
      </c>
      <c r="H919" s="42">
        <v>0</v>
      </c>
      <c r="I919" s="42">
        <v>0</v>
      </c>
      <c r="J919" s="42">
        <v>0</v>
      </c>
      <c r="K919" s="42">
        <v>0</v>
      </c>
      <c r="L919" s="42"/>
      <c r="M919" s="42"/>
      <c r="N919" s="42"/>
      <c r="O919" s="42"/>
    </row>
    <row r="920" spans="1:15">
      <c r="A920" s="56" t="s">
        <v>1366</v>
      </c>
      <c r="B920" s="56" t="s">
        <v>1365</v>
      </c>
      <c r="C920" s="57" t="s">
        <v>966</v>
      </c>
      <c r="D920" s="41">
        <f t="shared" si="17"/>
        <v>0</v>
      </c>
      <c r="E920" s="42">
        <v>0</v>
      </c>
      <c r="F920" s="42">
        <v>0</v>
      </c>
      <c r="G920" s="42">
        <v>0</v>
      </c>
      <c r="H920" s="42">
        <v>0</v>
      </c>
      <c r="I920" s="42">
        <v>0</v>
      </c>
      <c r="J920" s="42">
        <v>0</v>
      </c>
      <c r="K920" s="42">
        <v>0</v>
      </c>
      <c r="L920" s="42"/>
      <c r="M920" s="42"/>
      <c r="N920" s="42"/>
      <c r="O920" s="42"/>
    </row>
    <row r="921" spans="1:15">
      <c r="A921" s="56" t="s">
        <v>684</v>
      </c>
      <c r="B921" s="56" t="s">
        <v>1365</v>
      </c>
      <c r="C921" s="57" t="s">
        <v>966</v>
      </c>
      <c r="D921" s="41">
        <f t="shared" si="17"/>
        <v>1</v>
      </c>
      <c r="E921" s="42">
        <v>0</v>
      </c>
      <c r="F921" s="42">
        <v>1</v>
      </c>
      <c r="G921" s="42">
        <v>0</v>
      </c>
      <c r="H921" s="42">
        <v>0</v>
      </c>
      <c r="I921" s="42">
        <v>0</v>
      </c>
      <c r="J921" s="42">
        <v>0</v>
      </c>
      <c r="K921" s="42">
        <v>0</v>
      </c>
      <c r="L921" s="42"/>
      <c r="M921" s="42"/>
      <c r="N921" s="42"/>
      <c r="O921" s="42"/>
    </row>
    <row r="922" spans="1:15">
      <c r="A922" s="56" t="s">
        <v>679</v>
      </c>
      <c r="B922" s="56"/>
      <c r="C922" s="57" t="s">
        <v>966</v>
      </c>
      <c r="D922" s="41">
        <f t="shared" si="17"/>
        <v>0</v>
      </c>
      <c r="E922" s="42">
        <v>0</v>
      </c>
      <c r="F922" s="42">
        <v>0</v>
      </c>
      <c r="G922" s="42">
        <v>0</v>
      </c>
      <c r="H922" s="42">
        <v>0</v>
      </c>
      <c r="I922" s="42">
        <v>0</v>
      </c>
      <c r="J922" s="42">
        <v>0</v>
      </c>
      <c r="K922" s="42">
        <v>0</v>
      </c>
      <c r="L922" s="42"/>
      <c r="M922" s="42"/>
      <c r="N922" s="42"/>
      <c r="O922" s="42"/>
    </row>
    <row r="923" spans="1:15">
      <c r="A923" s="56" t="s">
        <v>686</v>
      </c>
      <c r="B923" s="56"/>
      <c r="C923" s="57" t="s">
        <v>966</v>
      </c>
      <c r="D923" s="41">
        <f t="shared" si="17"/>
        <v>0</v>
      </c>
      <c r="E923" s="42">
        <v>0</v>
      </c>
      <c r="F923" s="42">
        <v>0</v>
      </c>
      <c r="G923" s="42">
        <v>0</v>
      </c>
      <c r="H923" s="42">
        <v>0</v>
      </c>
      <c r="I923" s="42">
        <v>0</v>
      </c>
      <c r="J923" s="42">
        <v>0</v>
      </c>
      <c r="K923" s="42">
        <v>0</v>
      </c>
      <c r="L923" s="42"/>
      <c r="M923" s="42"/>
      <c r="N923" s="42"/>
      <c r="O923" s="42"/>
    </row>
    <row r="924" spans="1:15">
      <c r="A924" s="56" t="s">
        <v>690</v>
      </c>
      <c r="B924" s="56" t="s">
        <v>1365</v>
      </c>
      <c r="C924" s="57" t="s">
        <v>966</v>
      </c>
      <c r="D924" s="41">
        <f t="shared" si="17"/>
        <v>0</v>
      </c>
      <c r="E924" s="42">
        <v>0</v>
      </c>
      <c r="F924" s="42">
        <v>0</v>
      </c>
      <c r="G924" s="42">
        <v>0</v>
      </c>
      <c r="H924" s="42">
        <v>0</v>
      </c>
      <c r="I924" s="42">
        <v>0</v>
      </c>
      <c r="J924" s="42">
        <v>0</v>
      </c>
      <c r="K924" s="42">
        <v>0</v>
      </c>
      <c r="L924" s="42"/>
      <c r="M924" s="42"/>
      <c r="N924" s="42"/>
      <c r="O924" s="42"/>
    </row>
    <row r="925" spans="1:15">
      <c r="A925" s="56" t="s">
        <v>670</v>
      </c>
      <c r="B925" s="56"/>
      <c r="C925" s="57" t="s">
        <v>966</v>
      </c>
      <c r="D925" s="41">
        <f t="shared" si="17"/>
        <v>0</v>
      </c>
      <c r="E925" s="42">
        <v>0</v>
      </c>
      <c r="F925" s="42">
        <v>0</v>
      </c>
      <c r="G925" s="42">
        <v>0</v>
      </c>
      <c r="H925" s="42">
        <v>0</v>
      </c>
      <c r="I925" s="42">
        <v>0</v>
      </c>
      <c r="J925" s="42">
        <v>0</v>
      </c>
      <c r="K925" s="42">
        <v>0</v>
      </c>
      <c r="L925" s="42"/>
      <c r="M925" s="42"/>
      <c r="N925" s="42"/>
      <c r="O925" s="42"/>
    </row>
    <row r="926" spans="1:15">
      <c r="A926" s="56" t="s">
        <v>681</v>
      </c>
      <c r="B926" s="56"/>
      <c r="C926" s="57" t="s">
        <v>966</v>
      </c>
      <c r="D926" s="41">
        <f t="shared" si="17"/>
        <v>0</v>
      </c>
      <c r="E926" s="42">
        <v>0</v>
      </c>
      <c r="F926" s="42">
        <v>0</v>
      </c>
      <c r="G926" s="42">
        <v>0</v>
      </c>
      <c r="H926" s="42">
        <v>0</v>
      </c>
      <c r="I926" s="42">
        <v>0</v>
      </c>
      <c r="J926" s="42">
        <v>0</v>
      </c>
      <c r="K926" s="42">
        <v>0</v>
      </c>
      <c r="L926" s="42"/>
      <c r="M926" s="42"/>
      <c r="N926" s="42"/>
      <c r="O926" s="42"/>
    </row>
    <row r="927" spans="1:15">
      <c r="A927" s="56" t="s">
        <v>673</v>
      </c>
      <c r="B927" s="56" t="s">
        <v>1365</v>
      </c>
      <c r="C927" s="57" t="s">
        <v>966</v>
      </c>
      <c r="D927" s="41">
        <f t="shared" si="17"/>
        <v>0</v>
      </c>
      <c r="E927" s="42">
        <v>0</v>
      </c>
      <c r="F927" s="42">
        <v>0</v>
      </c>
      <c r="G927" s="42">
        <v>0</v>
      </c>
      <c r="H927" s="42">
        <v>0</v>
      </c>
      <c r="I927" s="42">
        <v>0</v>
      </c>
      <c r="J927" s="42">
        <v>0</v>
      </c>
      <c r="K927" s="42">
        <v>0</v>
      </c>
      <c r="L927" s="42"/>
      <c r="M927" s="42"/>
      <c r="N927" s="42"/>
      <c r="O927" s="42"/>
    </row>
    <row r="928" spans="1:15">
      <c r="A928" s="56" t="s">
        <v>674</v>
      </c>
      <c r="B928" s="56"/>
      <c r="C928" s="57" t="s">
        <v>966</v>
      </c>
      <c r="D928" s="41">
        <f t="shared" si="17"/>
        <v>0</v>
      </c>
      <c r="E928" s="42">
        <v>0</v>
      </c>
      <c r="F928" s="42">
        <v>0</v>
      </c>
      <c r="G928" s="42">
        <v>0</v>
      </c>
      <c r="H928" s="42">
        <v>0</v>
      </c>
      <c r="I928" s="42">
        <v>0</v>
      </c>
      <c r="J928" s="42">
        <v>0</v>
      </c>
      <c r="K928" s="42">
        <v>0</v>
      </c>
      <c r="L928" s="42"/>
      <c r="M928" s="42"/>
      <c r="N928" s="42"/>
      <c r="O928" s="42"/>
    </row>
    <row r="929" spans="1:15">
      <c r="A929" s="56" t="s">
        <v>665</v>
      </c>
      <c r="B929" s="56" t="s">
        <v>1375</v>
      </c>
      <c r="C929" s="57" t="s">
        <v>966</v>
      </c>
      <c r="D929" s="41">
        <f t="shared" si="17"/>
        <v>0</v>
      </c>
      <c r="E929" s="42">
        <v>0</v>
      </c>
      <c r="F929" s="42">
        <v>0</v>
      </c>
      <c r="G929" s="42">
        <v>0</v>
      </c>
      <c r="H929" s="42">
        <v>0</v>
      </c>
      <c r="I929" s="42">
        <v>0</v>
      </c>
      <c r="J929" s="42">
        <v>0</v>
      </c>
      <c r="K929" s="42">
        <v>0</v>
      </c>
      <c r="L929" s="42"/>
      <c r="M929" s="42"/>
      <c r="N929" s="42"/>
      <c r="O929" s="42"/>
    </row>
    <row r="930" spans="1:15">
      <c r="A930" s="56" t="s">
        <v>669</v>
      </c>
      <c r="B930" s="56" t="s">
        <v>1400</v>
      </c>
      <c r="C930" s="57" t="s">
        <v>966</v>
      </c>
      <c r="D930" s="41">
        <f t="shared" si="17"/>
        <v>0</v>
      </c>
      <c r="E930" s="42">
        <v>0</v>
      </c>
      <c r="F930" s="42">
        <v>0</v>
      </c>
      <c r="G930" s="42">
        <v>0</v>
      </c>
      <c r="H930" s="42">
        <v>0</v>
      </c>
      <c r="I930" s="42">
        <v>0</v>
      </c>
      <c r="J930" s="42">
        <v>0</v>
      </c>
      <c r="K930" s="42">
        <v>0</v>
      </c>
      <c r="L930" s="42"/>
      <c r="M930" s="42"/>
      <c r="N930" s="42"/>
      <c r="O930" s="42"/>
    </row>
    <row r="931" spans="1:15">
      <c r="A931" s="56" t="s">
        <v>676</v>
      </c>
      <c r="B931" s="56" t="s">
        <v>1365</v>
      </c>
      <c r="C931" s="57" t="s">
        <v>966</v>
      </c>
      <c r="D931" s="41">
        <f t="shared" si="17"/>
        <v>0</v>
      </c>
      <c r="E931" s="93">
        <v>0</v>
      </c>
      <c r="F931" s="42">
        <v>0</v>
      </c>
      <c r="G931" s="42">
        <v>0</v>
      </c>
      <c r="H931" s="42">
        <v>0</v>
      </c>
      <c r="I931" s="42">
        <v>0</v>
      </c>
      <c r="J931" s="42">
        <v>0</v>
      </c>
      <c r="K931" s="42">
        <v>0</v>
      </c>
      <c r="L931" s="42"/>
      <c r="M931" s="42"/>
      <c r="N931" s="42"/>
      <c r="O931" s="42"/>
    </row>
    <row r="932" spans="1:15">
      <c r="A932" s="56" t="s">
        <v>688</v>
      </c>
      <c r="B932" s="56"/>
      <c r="C932" s="57" t="s">
        <v>966</v>
      </c>
      <c r="D932" s="41">
        <f t="shared" si="17"/>
        <v>0</v>
      </c>
      <c r="E932" s="42">
        <v>0</v>
      </c>
      <c r="F932" s="42">
        <v>0</v>
      </c>
      <c r="G932" s="42">
        <v>0</v>
      </c>
      <c r="H932" s="42">
        <v>0</v>
      </c>
      <c r="I932" s="42">
        <v>0</v>
      </c>
      <c r="J932" s="42">
        <v>0</v>
      </c>
      <c r="K932" s="42">
        <v>0</v>
      </c>
      <c r="L932" s="42"/>
      <c r="M932" s="42"/>
      <c r="N932" s="42"/>
      <c r="O932" s="42"/>
    </row>
    <row r="933" spans="1:15">
      <c r="A933" s="56" t="s">
        <v>675</v>
      </c>
      <c r="B933" s="56"/>
      <c r="C933" s="57" t="s">
        <v>966</v>
      </c>
      <c r="D933" s="41">
        <f t="shared" si="17"/>
        <v>0</v>
      </c>
      <c r="E933" s="42">
        <v>0</v>
      </c>
      <c r="F933" s="42">
        <v>0</v>
      </c>
      <c r="G933" s="42">
        <v>0</v>
      </c>
      <c r="H933" s="42">
        <v>0</v>
      </c>
      <c r="I933" s="42">
        <v>0</v>
      </c>
      <c r="J933" s="42">
        <v>0</v>
      </c>
      <c r="K933" s="42">
        <v>0</v>
      </c>
      <c r="L933" s="42"/>
      <c r="M933" s="42"/>
      <c r="N933" s="42"/>
      <c r="O933" s="42"/>
    </row>
    <row r="934" spans="1:15">
      <c r="A934" s="56" t="s">
        <v>1369</v>
      </c>
      <c r="B934" s="56" t="s">
        <v>1375</v>
      </c>
      <c r="C934" s="57" t="s">
        <v>966</v>
      </c>
      <c r="D934" s="41">
        <f t="shared" ref="D934" si="18">SUM(E934:O934)</f>
        <v>1</v>
      </c>
      <c r="E934" s="42">
        <v>0</v>
      </c>
      <c r="F934" s="42">
        <v>0</v>
      </c>
      <c r="G934" s="42">
        <v>0</v>
      </c>
      <c r="H934" s="42">
        <v>0</v>
      </c>
      <c r="I934" s="93">
        <v>0</v>
      </c>
      <c r="J934" s="42">
        <v>0</v>
      </c>
      <c r="K934" s="42">
        <v>1</v>
      </c>
      <c r="L934" s="42"/>
      <c r="M934" s="42"/>
      <c r="N934" s="42"/>
      <c r="O934" s="42"/>
    </row>
    <row r="935" spans="1:15">
      <c r="A935" s="56" t="s">
        <v>687</v>
      </c>
      <c r="B935" s="56" t="s">
        <v>1365</v>
      </c>
      <c r="C935" s="57" t="s">
        <v>966</v>
      </c>
      <c r="D935" s="41">
        <f t="shared" si="17"/>
        <v>0</v>
      </c>
      <c r="E935" s="42">
        <v>0</v>
      </c>
      <c r="F935" s="42">
        <v>0</v>
      </c>
      <c r="G935" s="42">
        <v>0</v>
      </c>
      <c r="H935" s="42">
        <v>0</v>
      </c>
      <c r="I935" s="42">
        <v>0</v>
      </c>
      <c r="J935" s="42">
        <v>0</v>
      </c>
      <c r="K935" s="42">
        <v>0</v>
      </c>
      <c r="L935" s="42"/>
      <c r="M935" s="42"/>
      <c r="N935" s="42"/>
      <c r="O935" s="42"/>
    </row>
    <row r="936" spans="1:15">
      <c r="A936" s="56" t="s">
        <v>689</v>
      </c>
      <c r="B936" s="56" t="s">
        <v>1452</v>
      </c>
      <c r="C936" s="57" t="s">
        <v>966</v>
      </c>
      <c r="D936" s="41">
        <f t="shared" si="17"/>
        <v>0</v>
      </c>
      <c r="E936" s="42">
        <v>0</v>
      </c>
      <c r="F936" s="42">
        <v>0</v>
      </c>
      <c r="G936" s="42">
        <v>0</v>
      </c>
      <c r="H936" s="42">
        <v>0</v>
      </c>
      <c r="I936" s="42">
        <v>0</v>
      </c>
      <c r="J936" s="42">
        <v>0</v>
      </c>
      <c r="K936" s="42">
        <v>0</v>
      </c>
      <c r="L936" s="42"/>
      <c r="M936" s="42"/>
      <c r="N936" s="42"/>
      <c r="O936" s="42"/>
    </row>
    <row r="937" spans="1:15">
      <c r="A937" s="56" t="s">
        <v>664</v>
      </c>
      <c r="B937" s="56"/>
      <c r="C937" s="57" t="s">
        <v>966</v>
      </c>
      <c r="D937" s="41">
        <f t="shared" si="17"/>
        <v>0</v>
      </c>
      <c r="E937" s="42">
        <v>0</v>
      </c>
      <c r="F937" s="42">
        <v>0</v>
      </c>
      <c r="G937" s="42">
        <v>0</v>
      </c>
      <c r="H937" s="42">
        <v>0</v>
      </c>
      <c r="I937" s="42">
        <v>0</v>
      </c>
      <c r="J937" s="42">
        <v>0</v>
      </c>
      <c r="K937" s="42">
        <v>0</v>
      </c>
      <c r="L937" s="42"/>
      <c r="M937" s="42"/>
      <c r="N937" s="42"/>
      <c r="O937" s="42"/>
    </row>
    <row r="938" spans="1:15">
      <c r="A938" s="56" t="s">
        <v>1354</v>
      </c>
      <c r="B938" s="56"/>
      <c r="C938" s="57" t="s">
        <v>966</v>
      </c>
      <c r="D938" s="41">
        <f t="shared" si="17"/>
        <v>0</v>
      </c>
      <c r="E938" s="42">
        <v>0</v>
      </c>
      <c r="F938" s="42">
        <v>0</v>
      </c>
      <c r="G938" s="42">
        <v>0</v>
      </c>
      <c r="H938" s="42">
        <v>0</v>
      </c>
      <c r="I938" s="42">
        <v>0</v>
      </c>
      <c r="J938" s="42">
        <v>0</v>
      </c>
      <c r="K938" s="42">
        <v>0</v>
      </c>
      <c r="L938" s="42"/>
      <c r="M938" s="42"/>
      <c r="N938" s="42"/>
      <c r="O938" s="42"/>
    </row>
    <row r="939" spans="1:15">
      <c r="A939" s="56" t="s">
        <v>1353</v>
      </c>
      <c r="B939" s="56" t="s">
        <v>1365</v>
      </c>
      <c r="C939" s="57" t="s">
        <v>966</v>
      </c>
      <c r="D939" s="41">
        <f t="shared" si="17"/>
        <v>0</v>
      </c>
      <c r="E939" s="42">
        <v>0</v>
      </c>
      <c r="F939" s="42">
        <v>0</v>
      </c>
      <c r="G939" s="42">
        <v>0</v>
      </c>
      <c r="H939" s="42">
        <v>0</v>
      </c>
      <c r="I939" s="42">
        <v>0</v>
      </c>
      <c r="J939" s="42">
        <v>0</v>
      </c>
      <c r="K939" s="42">
        <v>0</v>
      </c>
      <c r="L939" s="42"/>
      <c r="M939" s="42"/>
      <c r="N939" s="42"/>
      <c r="O939" s="42"/>
    </row>
    <row r="940" spans="1:15">
      <c r="A940" s="56" t="s">
        <v>682</v>
      </c>
      <c r="B940" s="56" t="s">
        <v>1365</v>
      </c>
      <c r="C940" s="57" t="s">
        <v>966</v>
      </c>
      <c r="D940" s="41">
        <f t="shared" si="17"/>
        <v>2</v>
      </c>
      <c r="E940" s="42">
        <v>0</v>
      </c>
      <c r="F940" s="42">
        <v>0</v>
      </c>
      <c r="G940" s="42">
        <v>0</v>
      </c>
      <c r="H940" s="42">
        <v>0</v>
      </c>
      <c r="I940" s="42">
        <v>1</v>
      </c>
      <c r="J940" s="42">
        <v>0</v>
      </c>
      <c r="K940" s="42">
        <v>1</v>
      </c>
      <c r="L940" s="42"/>
      <c r="M940" s="42"/>
      <c r="N940" s="42"/>
      <c r="O940" s="42"/>
    </row>
    <row r="941" spans="1:15">
      <c r="A941" s="56" t="s">
        <v>668</v>
      </c>
      <c r="B941" s="56" t="s">
        <v>1400</v>
      </c>
      <c r="C941" s="57" t="s">
        <v>966</v>
      </c>
      <c r="D941" s="41">
        <f t="shared" si="17"/>
        <v>0</v>
      </c>
      <c r="E941" s="42">
        <v>0</v>
      </c>
      <c r="F941" s="42">
        <v>0</v>
      </c>
      <c r="G941" s="42">
        <v>0</v>
      </c>
      <c r="H941" s="42">
        <v>0</v>
      </c>
      <c r="I941" s="42">
        <v>0</v>
      </c>
      <c r="J941" s="42">
        <v>0</v>
      </c>
      <c r="K941" s="42">
        <v>0</v>
      </c>
      <c r="L941" s="42"/>
      <c r="M941" s="42"/>
      <c r="N941" s="42"/>
      <c r="O941" s="42"/>
    </row>
    <row r="942" spans="1:15">
      <c r="A942" s="56" t="s">
        <v>685</v>
      </c>
      <c r="B942" s="56" t="s">
        <v>1365</v>
      </c>
      <c r="C942" s="57" t="s">
        <v>966</v>
      </c>
      <c r="D942" s="41">
        <f t="shared" si="17"/>
        <v>0</v>
      </c>
      <c r="E942" s="42">
        <v>0</v>
      </c>
      <c r="F942" s="42">
        <v>0</v>
      </c>
      <c r="G942" s="42">
        <v>0</v>
      </c>
      <c r="H942" s="42">
        <v>0</v>
      </c>
      <c r="I942" s="42">
        <v>0</v>
      </c>
      <c r="J942" s="42">
        <v>0</v>
      </c>
      <c r="K942" s="42">
        <v>0</v>
      </c>
      <c r="L942" s="42"/>
      <c r="M942" s="42"/>
      <c r="N942" s="42"/>
      <c r="O942" s="42"/>
    </row>
    <row r="943" spans="1:15">
      <c r="A943" s="56" t="s">
        <v>663</v>
      </c>
      <c r="B943" s="56" t="s">
        <v>1365</v>
      </c>
      <c r="C943" s="57" t="s">
        <v>966</v>
      </c>
      <c r="D943" s="41">
        <f t="shared" si="17"/>
        <v>0</v>
      </c>
      <c r="E943" s="42">
        <v>0</v>
      </c>
      <c r="F943" s="42">
        <v>0</v>
      </c>
      <c r="G943" s="42">
        <v>0</v>
      </c>
      <c r="H943" s="42">
        <v>0</v>
      </c>
      <c r="I943" s="42">
        <v>0</v>
      </c>
      <c r="J943" s="42">
        <v>0</v>
      </c>
      <c r="K943" s="42">
        <v>0</v>
      </c>
      <c r="L943" s="42"/>
      <c r="M943" s="42"/>
      <c r="N943" s="42"/>
      <c r="O943" s="42"/>
    </row>
    <row r="944" spans="1:15">
      <c r="A944" s="56" t="s">
        <v>691</v>
      </c>
      <c r="B944" s="56" t="s">
        <v>1365</v>
      </c>
      <c r="C944" s="57" t="s">
        <v>966</v>
      </c>
      <c r="D944" s="41">
        <f t="shared" si="17"/>
        <v>0</v>
      </c>
      <c r="E944" s="42">
        <v>0</v>
      </c>
      <c r="F944" s="42">
        <v>0</v>
      </c>
      <c r="G944" s="42">
        <v>0</v>
      </c>
      <c r="H944" s="42">
        <v>0</v>
      </c>
      <c r="I944" s="42">
        <v>0</v>
      </c>
      <c r="J944" s="42">
        <v>0</v>
      </c>
      <c r="K944" s="42">
        <v>0</v>
      </c>
      <c r="L944" s="42"/>
      <c r="M944" s="42"/>
      <c r="N944" s="42"/>
      <c r="O944" s="42"/>
    </row>
    <row r="945" spans="1:15">
      <c r="A945" s="56" t="s">
        <v>666</v>
      </c>
      <c r="B945" s="56" t="s">
        <v>1440</v>
      </c>
      <c r="C945" s="57" t="s">
        <v>966</v>
      </c>
      <c r="D945" s="41">
        <f t="shared" si="17"/>
        <v>0</v>
      </c>
      <c r="E945" s="42">
        <v>0</v>
      </c>
      <c r="F945" s="42">
        <v>0</v>
      </c>
      <c r="G945" s="42">
        <v>0</v>
      </c>
      <c r="H945" s="42">
        <v>0</v>
      </c>
      <c r="I945" s="42">
        <v>0</v>
      </c>
      <c r="J945" s="42">
        <v>0</v>
      </c>
      <c r="K945" s="42">
        <v>0</v>
      </c>
      <c r="L945" s="42"/>
      <c r="M945" s="42"/>
      <c r="N945" s="42"/>
      <c r="O945" s="42"/>
    </row>
    <row r="946" spans="1:15">
      <c r="A946" s="56" t="s">
        <v>667</v>
      </c>
      <c r="B946" s="56"/>
      <c r="C946" s="57" t="s">
        <v>966</v>
      </c>
      <c r="D946" s="41">
        <f t="shared" si="17"/>
        <v>0</v>
      </c>
      <c r="E946" s="42">
        <v>0</v>
      </c>
      <c r="F946" s="42">
        <v>0</v>
      </c>
      <c r="G946" s="42">
        <v>0</v>
      </c>
      <c r="H946" s="42">
        <v>0</v>
      </c>
      <c r="I946" s="42">
        <v>0</v>
      </c>
      <c r="J946" s="42">
        <v>0</v>
      </c>
      <c r="K946" s="42">
        <v>0</v>
      </c>
      <c r="L946" s="42"/>
      <c r="M946" s="42"/>
      <c r="N946" s="42"/>
      <c r="O946" s="42"/>
    </row>
    <row r="947" spans="1:15">
      <c r="A947" s="56" t="s">
        <v>844</v>
      </c>
      <c r="B947" s="56" t="s">
        <v>1365</v>
      </c>
      <c r="C947" s="57" t="s">
        <v>966</v>
      </c>
      <c r="D947" s="41">
        <f t="shared" si="17"/>
        <v>1</v>
      </c>
      <c r="E947" s="42">
        <v>0</v>
      </c>
      <c r="F947" s="42">
        <v>0</v>
      </c>
      <c r="G947" s="93">
        <v>0</v>
      </c>
      <c r="H947" s="93">
        <v>0</v>
      </c>
      <c r="I947" s="42">
        <v>0</v>
      </c>
      <c r="J947" s="42">
        <v>0</v>
      </c>
      <c r="K947" s="42">
        <v>1</v>
      </c>
      <c r="L947" s="42"/>
      <c r="M947" s="42"/>
      <c r="N947" s="42"/>
      <c r="O947" s="42"/>
    </row>
    <row r="948" spans="1:15">
      <c r="A948" s="56" t="s">
        <v>680</v>
      </c>
      <c r="B948" s="56" t="s">
        <v>1375</v>
      </c>
      <c r="C948" s="57" t="s">
        <v>966</v>
      </c>
      <c r="D948" s="41">
        <f t="shared" si="17"/>
        <v>1</v>
      </c>
      <c r="E948" s="42">
        <v>0</v>
      </c>
      <c r="F948" s="42">
        <v>1</v>
      </c>
      <c r="G948" s="42">
        <v>0</v>
      </c>
      <c r="H948" s="42">
        <v>0</v>
      </c>
      <c r="I948" s="42">
        <v>0</v>
      </c>
      <c r="J948" s="42">
        <v>0</v>
      </c>
      <c r="K948" s="42">
        <v>0</v>
      </c>
      <c r="L948" s="42"/>
      <c r="M948" s="42"/>
      <c r="N948" s="42"/>
      <c r="O948" s="42"/>
    </row>
    <row r="949" spans="1:15">
      <c r="A949" s="56" t="s">
        <v>671</v>
      </c>
      <c r="B949" s="56" t="s">
        <v>1365</v>
      </c>
      <c r="C949" s="57" t="s">
        <v>966</v>
      </c>
      <c r="D949" s="41">
        <f t="shared" si="17"/>
        <v>0</v>
      </c>
      <c r="E949" s="42">
        <v>0</v>
      </c>
      <c r="F949" s="42">
        <v>0</v>
      </c>
      <c r="G949" s="42">
        <v>0</v>
      </c>
      <c r="H949" s="42">
        <v>0</v>
      </c>
      <c r="I949" s="42">
        <v>0</v>
      </c>
      <c r="J949" s="42">
        <v>0</v>
      </c>
      <c r="K949" s="42">
        <v>0</v>
      </c>
      <c r="L949" s="42"/>
      <c r="M949" s="42"/>
      <c r="N949" s="42"/>
      <c r="O949" s="42"/>
    </row>
    <row r="950" spans="1:15">
      <c r="A950" s="56" t="s">
        <v>1233</v>
      </c>
      <c r="B950" s="56" t="s">
        <v>1365</v>
      </c>
      <c r="C950" s="56" t="s">
        <v>248</v>
      </c>
      <c r="D950" s="41">
        <f t="shared" si="17"/>
        <v>0</v>
      </c>
      <c r="E950" s="42">
        <v>0</v>
      </c>
      <c r="F950" s="42">
        <v>0</v>
      </c>
      <c r="G950" s="42">
        <v>0</v>
      </c>
      <c r="H950" s="42">
        <v>0</v>
      </c>
      <c r="I950" s="42">
        <v>0</v>
      </c>
      <c r="J950" s="42">
        <v>0</v>
      </c>
      <c r="K950" s="42"/>
      <c r="L950" s="42"/>
      <c r="M950" s="42"/>
      <c r="N950" s="42"/>
      <c r="O950" s="42"/>
    </row>
    <row r="951" spans="1:15">
      <c r="A951" s="56" t="s">
        <v>242</v>
      </c>
      <c r="B951" s="56" t="s">
        <v>1365</v>
      </c>
      <c r="C951" s="56" t="s">
        <v>248</v>
      </c>
      <c r="D951" s="41">
        <f t="shared" si="17"/>
        <v>0</v>
      </c>
      <c r="E951" s="93">
        <v>0</v>
      </c>
      <c r="F951" s="42">
        <v>0</v>
      </c>
      <c r="G951" s="42">
        <v>0</v>
      </c>
      <c r="H951" s="42">
        <v>0</v>
      </c>
      <c r="I951" s="42">
        <v>0</v>
      </c>
      <c r="J951" s="42">
        <v>0</v>
      </c>
      <c r="K951" s="42"/>
      <c r="L951" s="42"/>
      <c r="M951" s="42"/>
      <c r="N951" s="42"/>
      <c r="O951" s="42"/>
    </row>
    <row r="952" spans="1:15">
      <c r="A952" s="56" t="s">
        <v>112</v>
      </c>
      <c r="B952" s="56" t="s">
        <v>1365</v>
      </c>
      <c r="C952" s="56" t="s">
        <v>248</v>
      </c>
      <c r="D952" s="41">
        <f t="shared" si="17"/>
        <v>0</v>
      </c>
      <c r="E952" s="42">
        <v>0</v>
      </c>
      <c r="F952" s="42">
        <v>0</v>
      </c>
      <c r="G952" s="42">
        <v>0</v>
      </c>
      <c r="H952" s="42">
        <v>0</v>
      </c>
      <c r="I952" s="42">
        <v>0</v>
      </c>
      <c r="J952" s="42">
        <v>0</v>
      </c>
      <c r="K952" s="42"/>
      <c r="L952" s="42"/>
      <c r="M952" s="42"/>
      <c r="N952" s="42"/>
      <c r="O952" s="42"/>
    </row>
    <row r="953" spans="1:15">
      <c r="A953" s="56" t="s">
        <v>478</v>
      </c>
      <c r="B953" s="56" t="s">
        <v>1365</v>
      </c>
      <c r="C953" s="56" t="s">
        <v>248</v>
      </c>
      <c r="D953" s="41">
        <f t="shared" si="17"/>
        <v>0</v>
      </c>
      <c r="E953" s="42">
        <v>0</v>
      </c>
      <c r="F953" s="42">
        <v>0</v>
      </c>
      <c r="G953" s="42">
        <v>0</v>
      </c>
      <c r="H953" s="42">
        <v>0</v>
      </c>
      <c r="I953" s="42">
        <v>0</v>
      </c>
      <c r="J953" s="42">
        <v>0</v>
      </c>
      <c r="K953" s="42"/>
      <c r="L953" s="42"/>
      <c r="M953" s="42"/>
      <c r="N953" s="42"/>
      <c r="O953" s="42"/>
    </row>
    <row r="954" spans="1:15">
      <c r="A954" s="56" t="s">
        <v>487</v>
      </c>
      <c r="B954" s="56" t="s">
        <v>1365</v>
      </c>
      <c r="C954" s="56" t="s">
        <v>248</v>
      </c>
      <c r="D954" s="41">
        <f t="shared" si="17"/>
        <v>0</v>
      </c>
      <c r="E954" s="42">
        <v>0</v>
      </c>
      <c r="F954" s="42">
        <v>0</v>
      </c>
      <c r="G954" s="42">
        <v>0</v>
      </c>
      <c r="H954" s="42">
        <v>0</v>
      </c>
      <c r="I954" s="42">
        <v>0</v>
      </c>
      <c r="J954" s="42">
        <v>0</v>
      </c>
      <c r="K954" s="42"/>
      <c r="L954" s="42"/>
      <c r="M954" s="42"/>
      <c r="N954" s="42"/>
      <c r="O954" s="42"/>
    </row>
    <row r="955" spans="1:15">
      <c r="A955" s="56" t="s">
        <v>1234</v>
      </c>
      <c r="B955" s="56"/>
      <c r="C955" s="56" t="s">
        <v>248</v>
      </c>
      <c r="D955" s="41">
        <f t="shared" si="17"/>
        <v>0</v>
      </c>
      <c r="E955" s="42">
        <v>0</v>
      </c>
      <c r="F955" s="42">
        <v>0</v>
      </c>
      <c r="G955" s="42">
        <v>0</v>
      </c>
      <c r="H955" s="42">
        <v>0</v>
      </c>
      <c r="I955" s="42">
        <v>0</v>
      </c>
      <c r="J955" s="42">
        <v>0</v>
      </c>
      <c r="K955" s="42"/>
      <c r="L955" s="42"/>
      <c r="M955" s="42"/>
      <c r="N955" s="42"/>
      <c r="O955" s="42"/>
    </row>
    <row r="956" spans="1:15">
      <c r="A956" s="56" t="s">
        <v>160</v>
      </c>
      <c r="B956" s="56" t="s">
        <v>1365</v>
      </c>
      <c r="C956" s="56" t="s">
        <v>248</v>
      </c>
      <c r="D956" s="41">
        <f t="shared" si="17"/>
        <v>0</v>
      </c>
      <c r="E956" s="42">
        <v>0</v>
      </c>
      <c r="F956" s="93">
        <v>0</v>
      </c>
      <c r="G956" s="42">
        <v>0</v>
      </c>
      <c r="H956" s="42">
        <v>0</v>
      </c>
      <c r="I956" s="42">
        <v>0</v>
      </c>
      <c r="J956" s="42">
        <v>0</v>
      </c>
      <c r="K956" s="42"/>
      <c r="L956" s="42"/>
      <c r="M956" s="42"/>
      <c r="N956" s="42"/>
      <c r="O956" s="42"/>
    </row>
    <row r="957" spans="1:15">
      <c r="A957" s="56" t="s">
        <v>1238</v>
      </c>
      <c r="B957" s="56" t="s">
        <v>1365</v>
      </c>
      <c r="C957" s="56" t="s">
        <v>248</v>
      </c>
      <c r="D957" s="41">
        <f t="shared" si="17"/>
        <v>2</v>
      </c>
      <c r="E957" s="42">
        <v>0</v>
      </c>
      <c r="F957" s="42">
        <v>1</v>
      </c>
      <c r="G957" s="42">
        <v>1</v>
      </c>
      <c r="H957" s="42">
        <v>0</v>
      </c>
      <c r="I957" s="42">
        <v>0</v>
      </c>
      <c r="J957" s="42">
        <v>0</v>
      </c>
      <c r="K957" s="42"/>
      <c r="L957" s="42"/>
      <c r="M957" s="42"/>
      <c r="N957" s="42"/>
      <c r="O957" s="42"/>
    </row>
    <row r="958" spans="1:15">
      <c r="A958" s="56" t="s">
        <v>243</v>
      </c>
      <c r="B958" s="56" t="s">
        <v>1365</v>
      </c>
      <c r="C958" s="56" t="s">
        <v>248</v>
      </c>
      <c r="D958" s="41">
        <f t="shared" si="17"/>
        <v>0</v>
      </c>
      <c r="E958" s="42">
        <v>0</v>
      </c>
      <c r="F958" s="42">
        <v>0</v>
      </c>
      <c r="G958" s="42">
        <v>0</v>
      </c>
      <c r="H958" s="42">
        <v>0</v>
      </c>
      <c r="I958" s="42">
        <v>0</v>
      </c>
      <c r="J958" s="42">
        <v>0</v>
      </c>
      <c r="K958" s="42"/>
      <c r="L958" s="42"/>
      <c r="M958" s="42"/>
      <c r="N958" s="42"/>
      <c r="O958" s="42"/>
    </row>
    <row r="959" spans="1:15">
      <c r="A959" s="56" t="s">
        <v>481</v>
      </c>
      <c r="B959" s="56" t="s">
        <v>1365</v>
      </c>
      <c r="C959" s="56" t="s">
        <v>248</v>
      </c>
      <c r="D959" s="41">
        <f t="shared" si="17"/>
        <v>0</v>
      </c>
      <c r="E959" s="42">
        <v>0</v>
      </c>
      <c r="F959" s="42">
        <v>0</v>
      </c>
      <c r="G959" s="42">
        <v>0</v>
      </c>
      <c r="H959" s="42">
        <v>0</v>
      </c>
      <c r="I959" s="42">
        <v>0</v>
      </c>
      <c r="J959" s="42">
        <v>0</v>
      </c>
      <c r="K959" s="42"/>
      <c r="L959" s="42"/>
      <c r="M959" s="42"/>
      <c r="N959" s="42"/>
      <c r="O959" s="42"/>
    </row>
    <row r="960" spans="1:15">
      <c r="A960" s="56" t="s">
        <v>480</v>
      </c>
      <c r="B960" s="56" t="s">
        <v>1365</v>
      </c>
      <c r="C960" s="56" t="s">
        <v>248</v>
      </c>
      <c r="D960" s="41">
        <f t="shared" si="17"/>
        <v>2</v>
      </c>
      <c r="E960" s="42">
        <v>0</v>
      </c>
      <c r="F960" s="42">
        <v>0</v>
      </c>
      <c r="G960" s="42">
        <v>2</v>
      </c>
      <c r="H960" s="42">
        <v>0</v>
      </c>
      <c r="I960" s="42">
        <v>0</v>
      </c>
      <c r="J960" s="42">
        <v>0</v>
      </c>
      <c r="K960" s="42"/>
      <c r="L960" s="42"/>
      <c r="M960" s="42"/>
      <c r="N960" s="42"/>
      <c r="O960" s="42"/>
    </row>
    <row r="961" spans="1:15">
      <c r="A961" s="56" t="s">
        <v>1235</v>
      </c>
      <c r="B961" s="56" t="s">
        <v>1365</v>
      </c>
      <c r="C961" s="56" t="s">
        <v>248</v>
      </c>
      <c r="D961" s="41">
        <f t="shared" si="17"/>
        <v>0</v>
      </c>
      <c r="E961" s="42">
        <v>0</v>
      </c>
      <c r="F961" s="42">
        <v>0</v>
      </c>
      <c r="G961" s="42">
        <v>0</v>
      </c>
      <c r="H961" s="42">
        <v>0</v>
      </c>
      <c r="I961" s="42">
        <v>0</v>
      </c>
      <c r="J961" s="42">
        <v>0</v>
      </c>
      <c r="K961" s="42"/>
      <c r="L961" s="42"/>
      <c r="M961" s="42"/>
      <c r="N961" s="42"/>
      <c r="O961" s="42"/>
    </row>
    <row r="962" spans="1:15">
      <c r="A962" s="56" t="s">
        <v>486</v>
      </c>
      <c r="B962" s="56" t="s">
        <v>1365</v>
      </c>
      <c r="C962" s="56" t="s">
        <v>248</v>
      </c>
      <c r="D962" s="41">
        <f t="shared" si="17"/>
        <v>0</v>
      </c>
      <c r="E962" s="42">
        <v>0</v>
      </c>
      <c r="F962" s="42">
        <v>0</v>
      </c>
      <c r="G962" s="42">
        <v>0</v>
      </c>
      <c r="H962" s="42">
        <v>0</v>
      </c>
      <c r="I962" s="42">
        <v>0</v>
      </c>
      <c r="J962" s="42">
        <v>0</v>
      </c>
      <c r="K962" s="42"/>
      <c r="L962" s="42"/>
      <c r="M962" s="42"/>
      <c r="N962" s="42"/>
      <c r="O962" s="42"/>
    </row>
    <row r="963" spans="1:15">
      <c r="A963" s="56" t="s">
        <v>113</v>
      </c>
      <c r="B963" s="56" t="s">
        <v>1365</v>
      </c>
      <c r="C963" s="56" t="s">
        <v>248</v>
      </c>
      <c r="D963" s="41">
        <f t="shared" si="17"/>
        <v>1</v>
      </c>
      <c r="E963" s="42">
        <v>0</v>
      </c>
      <c r="F963" s="42">
        <v>0</v>
      </c>
      <c r="G963" s="42">
        <v>0</v>
      </c>
      <c r="H963" s="42">
        <v>0</v>
      </c>
      <c r="I963" s="42">
        <v>0</v>
      </c>
      <c r="J963" s="42">
        <v>1</v>
      </c>
      <c r="K963" s="42"/>
      <c r="L963" s="42"/>
      <c r="M963" s="42"/>
      <c r="N963" s="42"/>
      <c r="O963" s="42"/>
    </row>
    <row r="964" spans="1:15">
      <c r="A964" s="56" t="s">
        <v>485</v>
      </c>
      <c r="B964" s="56" t="s">
        <v>1365</v>
      </c>
      <c r="C964" s="56" t="s">
        <v>248</v>
      </c>
      <c r="D964" s="41">
        <f t="shared" si="17"/>
        <v>0</v>
      </c>
      <c r="E964" s="42">
        <v>0</v>
      </c>
      <c r="F964" s="42">
        <v>0</v>
      </c>
      <c r="G964" s="42">
        <v>0</v>
      </c>
      <c r="H964" s="42">
        <v>0</v>
      </c>
      <c r="I964" s="42">
        <v>0</v>
      </c>
      <c r="J964" s="42">
        <v>0</v>
      </c>
      <c r="K964" s="42"/>
      <c r="L964" s="42"/>
      <c r="M964" s="42"/>
      <c r="N964" s="42"/>
      <c r="O964" s="42"/>
    </row>
    <row r="965" spans="1:15">
      <c r="A965" s="56" t="s">
        <v>482</v>
      </c>
      <c r="B965" s="56" t="s">
        <v>1365</v>
      </c>
      <c r="C965" s="56" t="s">
        <v>248</v>
      </c>
      <c r="D965" s="41">
        <f t="shared" si="17"/>
        <v>0</v>
      </c>
      <c r="E965" s="42">
        <v>0</v>
      </c>
      <c r="F965" s="42">
        <v>0</v>
      </c>
      <c r="G965" s="42">
        <v>0</v>
      </c>
      <c r="H965" s="42">
        <v>0</v>
      </c>
      <c r="I965" s="42">
        <v>0</v>
      </c>
      <c r="J965" s="42">
        <v>0</v>
      </c>
      <c r="K965" s="42"/>
      <c r="L965" s="42"/>
      <c r="M965" s="42"/>
      <c r="N965" s="42"/>
      <c r="O965" s="42"/>
    </row>
    <row r="966" spans="1:15">
      <c r="A966" s="56" t="s">
        <v>488</v>
      </c>
      <c r="B966" s="56" t="s">
        <v>1418</v>
      </c>
      <c r="C966" s="56" t="s">
        <v>248</v>
      </c>
      <c r="D966" s="41">
        <f t="shared" si="17"/>
        <v>0</v>
      </c>
      <c r="E966" s="42">
        <v>0</v>
      </c>
      <c r="F966" s="42">
        <v>0</v>
      </c>
      <c r="G966" s="42">
        <v>0</v>
      </c>
      <c r="H966" s="42">
        <v>0</v>
      </c>
      <c r="I966" s="42">
        <v>0</v>
      </c>
      <c r="J966" s="42">
        <v>0</v>
      </c>
      <c r="K966" s="42"/>
      <c r="L966" s="42"/>
      <c r="M966" s="42"/>
      <c r="N966" s="42"/>
      <c r="O966" s="42"/>
    </row>
    <row r="967" spans="1:15">
      <c r="A967" s="56" t="s">
        <v>484</v>
      </c>
      <c r="B967" s="56" t="s">
        <v>1377</v>
      </c>
      <c r="C967" s="56" t="s">
        <v>248</v>
      </c>
      <c r="D967" s="41">
        <f t="shared" si="17"/>
        <v>0</v>
      </c>
      <c r="E967" s="42">
        <v>0</v>
      </c>
      <c r="F967" s="42">
        <v>0</v>
      </c>
      <c r="G967" s="42">
        <v>0</v>
      </c>
      <c r="H967" s="42">
        <v>0</v>
      </c>
      <c r="I967" s="42">
        <v>0</v>
      </c>
      <c r="J967" s="42">
        <v>0</v>
      </c>
      <c r="K967" s="42"/>
      <c r="L967" s="42"/>
      <c r="M967" s="42"/>
      <c r="N967" s="42"/>
      <c r="O967" s="42"/>
    </row>
    <row r="968" spans="1:15">
      <c r="A968" s="56" t="s">
        <v>35</v>
      </c>
      <c r="B968" s="56" t="s">
        <v>1365</v>
      </c>
      <c r="C968" s="56" t="s">
        <v>248</v>
      </c>
      <c r="D968" s="41">
        <f t="shared" ref="D968:D977" si="19">SUM(E968:O968)</f>
        <v>0</v>
      </c>
      <c r="E968" s="42">
        <v>0</v>
      </c>
      <c r="F968" s="42">
        <v>0</v>
      </c>
      <c r="G968" s="42">
        <v>0</v>
      </c>
      <c r="H968" s="42">
        <v>0</v>
      </c>
      <c r="I968" s="42">
        <v>0</v>
      </c>
      <c r="J968" s="42">
        <v>0</v>
      </c>
      <c r="K968" s="42"/>
      <c r="L968" s="42"/>
      <c r="M968" s="42"/>
      <c r="N968" s="42"/>
      <c r="O968" s="42"/>
    </row>
    <row r="969" spans="1:15">
      <c r="A969" s="56" t="s">
        <v>483</v>
      </c>
      <c r="B969" s="56"/>
      <c r="C969" s="56" t="s">
        <v>248</v>
      </c>
      <c r="D969" s="41">
        <f t="shared" si="19"/>
        <v>0</v>
      </c>
      <c r="E969" s="42">
        <v>0</v>
      </c>
      <c r="F969" s="42">
        <v>0</v>
      </c>
      <c r="G969" s="42">
        <v>0</v>
      </c>
      <c r="H969" s="42">
        <v>0</v>
      </c>
      <c r="I969" s="42">
        <v>0</v>
      </c>
      <c r="J969" s="42">
        <v>0</v>
      </c>
      <c r="K969" s="42"/>
      <c r="L969" s="42"/>
      <c r="M969" s="42"/>
      <c r="N969" s="42"/>
      <c r="O969" s="42"/>
    </row>
    <row r="970" spans="1:15">
      <c r="A970" s="56" t="s">
        <v>244</v>
      </c>
      <c r="B970" s="56" t="s">
        <v>1365</v>
      </c>
      <c r="C970" s="56" t="s">
        <v>248</v>
      </c>
      <c r="D970" s="41">
        <f t="shared" si="19"/>
        <v>0</v>
      </c>
      <c r="E970" s="42">
        <v>0</v>
      </c>
      <c r="F970" s="42">
        <v>0</v>
      </c>
      <c r="G970" s="42">
        <v>0</v>
      </c>
      <c r="H970" s="42">
        <v>0</v>
      </c>
      <c r="I970" s="42">
        <v>0</v>
      </c>
      <c r="J970" s="42">
        <v>0</v>
      </c>
      <c r="K970" s="42"/>
      <c r="L970" s="42"/>
      <c r="M970" s="42"/>
      <c r="N970" s="42"/>
      <c r="O970" s="42"/>
    </row>
    <row r="971" spans="1:15">
      <c r="A971" s="56" t="s">
        <v>1237</v>
      </c>
      <c r="B971" s="56" t="s">
        <v>1365</v>
      </c>
      <c r="C971" s="56" t="s">
        <v>248</v>
      </c>
      <c r="D971" s="41">
        <f t="shared" si="19"/>
        <v>0</v>
      </c>
      <c r="E971" s="42">
        <v>0</v>
      </c>
      <c r="F971" s="42">
        <v>0</v>
      </c>
      <c r="G971" s="42">
        <v>0</v>
      </c>
      <c r="H971" s="42">
        <v>0</v>
      </c>
      <c r="I971" s="42">
        <v>0</v>
      </c>
      <c r="J971" s="42">
        <v>0</v>
      </c>
      <c r="K971" s="42"/>
      <c r="L971" s="42"/>
      <c r="M971" s="42"/>
      <c r="N971" s="42"/>
      <c r="O971" s="42"/>
    </row>
    <row r="972" spans="1:15">
      <c r="A972" s="56" t="s">
        <v>245</v>
      </c>
      <c r="B972" s="56" t="s">
        <v>1365</v>
      </c>
      <c r="C972" s="56" t="s">
        <v>248</v>
      </c>
      <c r="D972" s="41">
        <f t="shared" si="19"/>
        <v>1</v>
      </c>
      <c r="E972" s="42">
        <v>0</v>
      </c>
      <c r="F972" s="42">
        <v>0</v>
      </c>
      <c r="G972" s="42">
        <v>0</v>
      </c>
      <c r="H972" s="42">
        <v>0</v>
      </c>
      <c r="I972" s="42">
        <v>1</v>
      </c>
      <c r="J972" s="42">
        <v>0</v>
      </c>
      <c r="K972" s="42"/>
      <c r="L972" s="42"/>
      <c r="M972" s="42"/>
      <c r="N972" s="42"/>
      <c r="O972" s="42"/>
    </row>
    <row r="973" spans="1:15">
      <c r="A973" s="56" t="s">
        <v>246</v>
      </c>
      <c r="B973" s="56" t="s">
        <v>1365</v>
      </c>
      <c r="C973" s="56" t="s">
        <v>248</v>
      </c>
      <c r="D973" s="41">
        <f t="shared" si="19"/>
        <v>3</v>
      </c>
      <c r="E973" s="42">
        <v>0</v>
      </c>
      <c r="F973" s="42">
        <v>0</v>
      </c>
      <c r="G973" s="42">
        <v>0</v>
      </c>
      <c r="H973" s="42">
        <v>0</v>
      </c>
      <c r="I973" s="42">
        <v>0</v>
      </c>
      <c r="J973" s="42">
        <v>3</v>
      </c>
      <c r="K973" s="42"/>
      <c r="L973" s="42"/>
      <c r="M973" s="42"/>
      <c r="N973" s="42"/>
      <c r="O973" s="42"/>
    </row>
    <row r="974" spans="1:15">
      <c r="A974" s="56" t="s">
        <v>479</v>
      </c>
      <c r="B974" s="56" t="s">
        <v>1365</v>
      </c>
      <c r="C974" s="56" t="s">
        <v>248</v>
      </c>
      <c r="D974" s="41">
        <f t="shared" si="19"/>
        <v>0</v>
      </c>
      <c r="E974" s="42">
        <v>0</v>
      </c>
      <c r="F974" s="93">
        <v>0</v>
      </c>
      <c r="G974" s="42">
        <v>0</v>
      </c>
      <c r="H974" s="93">
        <v>0</v>
      </c>
      <c r="I974" s="42">
        <v>0</v>
      </c>
      <c r="J974" s="42">
        <v>0</v>
      </c>
      <c r="K974" s="42"/>
      <c r="L974" s="42"/>
      <c r="M974" s="42"/>
      <c r="N974" s="42"/>
      <c r="O974" s="42"/>
    </row>
    <row r="975" spans="1:15">
      <c r="A975" s="56" t="s">
        <v>1236</v>
      </c>
      <c r="B975" s="56" t="s">
        <v>1365</v>
      </c>
      <c r="C975" s="56" t="s">
        <v>248</v>
      </c>
      <c r="D975" s="41">
        <f t="shared" si="19"/>
        <v>0</v>
      </c>
      <c r="E975" s="42">
        <v>0</v>
      </c>
      <c r="F975" s="42">
        <v>0</v>
      </c>
      <c r="G975" s="42">
        <v>0</v>
      </c>
      <c r="H975" s="42">
        <v>0</v>
      </c>
      <c r="I975" s="93">
        <v>0</v>
      </c>
      <c r="J975" s="42">
        <v>0</v>
      </c>
      <c r="K975" s="42"/>
      <c r="L975" s="42"/>
      <c r="M975" s="42"/>
      <c r="N975" s="42"/>
      <c r="O975" s="42"/>
    </row>
    <row r="976" spans="1:15">
      <c r="A976" s="56" t="s">
        <v>247</v>
      </c>
      <c r="B976" s="56" t="s">
        <v>1365</v>
      </c>
      <c r="C976" s="56" t="s">
        <v>248</v>
      </c>
      <c r="D976" s="41">
        <f t="shared" si="19"/>
        <v>0</v>
      </c>
      <c r="E976" s="42">
        <v>0</v>
      </c>
      <c r="F976" s="42">
        <v>0</v>
      </c>
      <c r="G976" s="42">
        <v>0</v>
      </c>
      <c r="H976" s="42">
        <v>0</v>
      </c>
      <c r="I976" s="42">
        <v>0</v>
      </c>
      <c r="J976" s="42">
        <v>0</v>
      </c>
      <c r="K976" s="42"/>
      <c r="L976" s="42"/>
      <c r="M976" s="42"/>
      <c r="N976" s="42"/>
      <c r="O976" s="42"/>
    </row>
    <row r="977" spans="1:15">
      <c r="A977" s="56" t="s">
        <v>489</v>
      </c>
      <c r="B977" s="56"/>
      <c r="C977" s="56" t="s">
        <v>248</v>
      </c>
      <c r="D977" s="41">
        <f t="shared" si="19"/>
        <v>0</v>
      </c>
      <c r="E977" s="42">
        <v>0</v>
      </c>
      <c r="F977" s="42">
        <v>0</v>
      </c>
      <c r="G977" s="42">
        <v>0</v>
      </c>
      <c r="H977" s="42">
        <v>0</v>
      </c>
      <c r="I977" s="42">
        <v>0</v>
      </c>
      <c r="J977" s="42">
        <v>0</v>
      </c>
      <c r="K977" s="42"/>
      <c r="L977" s="42"/>
      <c r="M977" s="42"/>
      <c r="N977" s="42"/>
      <c r="O977" s="42"/>
    </row>
    <row r="978" spans="1:15">
      <c r="A978" s="56"/>
      <c r="B978" s="56"/>
      <c r="C978" s="57"/>
      <c r="D978" s="41">
        <f t="shared" ref="D978" si="20">SUM(E978:O978)</f>
        <v>0</v>
      </c>
      <c r="E978" s="50"/>
      <c r="F978" s="50"/>
      <c r="G978" s="42"/>
      <c r="H978" s="42"/>
      <c r="I978" s="42"/>
      <c r="J978" s="42"/>
      <c r="K978" s="42"/>
      <c r="L978" s="42"/>
      <c r="M978" s="42"/>
      <c r="N978" s="42"/>
      <c r="O978" s="19"/>
    </row>
    <row r="979" spans="1:15">
      <c r="A979" s="15"/>
      <c r="B979" s="15"/>
      <c r="C979" s="18"/>
      <c r="E979" s="50"/>
      <c r="F979" s="42"/>
      <c r="G979" s="42"/>
      <c r="H979" s="42"/>
      <c r="I979" s="42"/>
      <c r="J979" s="42"/>
      <c r="K979" s="42"/>
      <c r="L979" s="42"/>
      <c r="M979" s="42"/>
      <c r="N979" s="42"/>
      <c r="O979" s="14"/>
    </row>
    <row r="980" spans="1:15">
      <c r="A980" s="15"/>
      <c r="B980" s="15"/>
      <c r="C980" s="18" t="s">
        <v>55</v>
      </c>
      <c r="D980" s="41">
        <f>SUM(D4:D978)</f>
        <v>233</v>
      </c>
      <c r="E980" s="41">
        <f>SUM(E4:E978)</f>
        <v>26</v>
      </c>
      <c r="F980" s="42">
        <f>SUM(F4:F978)</f>
        <v>45</v>
      </c>
      <c r="G980" s="42">
        <f>SUM(G4:G978)</f>
        <v>33</v>
      </c>
      <c r="H980" s="42">
        <f>SUM(H4:H978)</f>
        <v>39</v>
      </c>
      <c r="I980" s="42">
        <f t="shared" ref="I980:O980" si="21">SUM(I4:I978)</f>
        <v>41</v>
      </c>
      <c r="J980" s="42">
        <f t="shared" si="21"/>
        <v>42</v>
      </c>
      <c r="K980" s="42">
        <f t="shared" si="21"/>
        <v>7</v>
      </c>
      <c r="L980" s="42">
        <f t="shared" si="21"/>
        <v>0</v>
      </c>
      <c r="M980" s="42">
        <f t="shared" si="21"/>
        <v>0</v>
      </c>
      <c r="N980" s="42">
        <f t="shared" si="21"/>
        <v>0</v>
      </c>
      <c r="O980" s="42">
        <f t="shared" si="21"/>
        <v>0</v>
      </c>
    </row>
    <row r="981" spans="1:15">
      <c r="A981" s="15"/>
      <c r="B981" s="15"/>
      <c r="C981" s="18" t="s">
        <v>56</v>
      </c>
      <c r="D981" s="41">
        <f>SUM(E981:O981)</f>
        <v>7</v>
      </c>
      <c r="E981" s="42">
        <v>0</v>
      </c>
      <c r="F981" s="42">
        <f>1+1</f>
        <v>2</v>
      </c>
      <c r="G981" s="42">
        <f>1+1+1+1</f>
        <v>4</v>
      </c>
      <c r="H981" s="42">
        <f>1</f>
        <v>1</v>
      </c>
      <c r="I981" s="42">
        <v>0</v>
      </c>
      <c r="J981" s="42">
        <v>0</v>
      </c>
      <c r="K981" s="42">
        <v>0</v>
      </c>
      <c r="L981" s="42">
        <v>0</v>
      </c>
      <c r="M981" s="42">
        <v>0</v>
      </c>
      <c r="N981" s="42">
        <v>0</v>
      </c>
      <c r="O981" s="42">
        <v>0</v>
      </c>
    </row>
    <row r="982" spans="1:15">
      <c r="A982" s="15"/>
      <c r="B982" s="15"/>
      <c r="C982" s="18"/>
      <c r="D982" s="41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14"/>
    </row>
    <row r="983" spans="1:15">
      <c r="A983" s="15"/>
      <c r="B983" s="15"/>
      <c r="C983" s="18" t="s">
        <v>114</v>
      </c>
      <c r="D983" s="41">
        <f>SUM(D980:D982)</f>
        <v>240</v>
      </c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14"/>
    </row>
    <row r="984" spans="1:15">
      <c r="A984" s="15"/>
      <c r="B984" s="15"/>
      <c r="C984" s="18"/>
      <c r="E984" s="14"/>
      <c r="F984" s="42"/>
      <c r="G984" s="42"/>
      <c r="H984" s="42"/>
      <c r="I984" s="42"/>
      <c r="J984" s="42"/>
      <c r="K984" s="42"/>
      <c r="L984" s="42"/>
      <c r="M984" s="42"/>
      <c r="N984" s="42"/>
      <c r="O984" s="14"/>
    </row>
    <row r="985" spans="1:15">
      <c r="A985" s="15"/>
      <c r="B985" s="15"/>
      <c r="C985" s="18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</row>
    <row r="986" spans="1:15">
      <c r="A986" s="15"/>
      <c r="B986" s="15"/>
      <c r="C986" s="18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</row>
    <row r="987" spans="1:15">
      <c r="A987" s="15"/>
      <c r="B987" s="15"/>
      <c r="C987" s="18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</row>
    <row r="988" spans="1:15">
      <c r="A988" s="15"/>
      <c r="B988" s="15"/>
      <c r="C988" s="18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</row>
    <row r="989" spans="1:15">
      <c r="A989" s="15"/>
      <c r="B989" s="15"/>
      <c r="C989" s="18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</row>
    <row r="990" spans="1:15">
      <c r="A990" s="15"/>
      <c r="B990" s="15"/>
      <c r="C990" s="18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</row>
    <row r="991" spans="1:15">
      <c r="A991" s="15"/>
      <c r="B991" s="15"/>
      <c r="C991" s="18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</row>
    <row r="992" spans="1:15">
      <c r="A992" s="15"/>
      <c r="B992" s="15"/>
      <c r="C992" s="18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</row>
    <row r="993" spans="1:15">
      <c r="A993" s="15"/>
      <c r="B993" s="15"/>
      <c r="C993" s="18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</row>
    <row r="994" spans="1:15">
      <c r="A994" s="15"/>
      <c r="B994" s="15"/>
      <c r="C994" s="18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</row>
    <row r="995" spans="1:15">
      <c r="A995" s="15"/>
      <c r="B995" s="15"/>
      <c r="C995" s="18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</row>
    <row r="996" spans="1:15">
      <c r="A996" s="15"/>
      <c r="B996" s="15"/>
      <c r="C996" s="18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</row>
    <row r="997" spans="1:15">
      <c r="A997" s="15"/>
      <c r="B997" s="15"/>
      <c r="C997" s="18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</row>
    <row r="998" spans="1:15">
      <c r="A998" s="15"/>
      <c r="B998" s="15"/>
      <c r="C998" s="18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</row>
    <row r="999" spans="1:15">
      <c r="A999" s="15"/>
      <c r="B999" s="15"/>
      <c r="C999" s="18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</row>
    <row r="1000" spans="1:15">
      <c r="A1000" s="15"/>
      <c r="B1000" s="15"/>
      <c r="C1000" s="18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</row>
    <row r="1001" spans="1:15">
      <c r="A1001" s="15"/>
      <c r="B1001" s="15"/>
      <c r="C1001" s="18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</row>
    <row r="1002" spans="1:15">
      <c r="A1002" s="15"/>
      <c r="B1002" s="15"/>
      <c r="C1002" s="18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</row>
    <row r="1003" spans="1:15">
      <c r="A1003" s="15"/>
      <c r="B1003" s="15"/>
      <c r="C1003" s="18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</row>
    <row r="1004" spans="1:15">
      <c r="A1004" s="15"/>
      <c r="B1004" s="15"/>
      <c r="C1004" s="18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</row>
    <row r="1005" spans="1:15">
      <c r="A1005" s="15"/>
      <c r="B1005" s="15"/>
      <c r="C1005" s="18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</row>
    <row r="1006" spans="1:15">
      <c r="A1006" s="15"/>
      <c r="B1006" s="15"/>
      <c r="C1006" s="18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</row>
    <row r="1007" spans="1:15">
      <c r="A1007" s="15"/>
      <c r="B1007" s="15"/>
      <c r="C1007" s="18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</row>
    <row r="1008" spans="1:15">
      <c r="A1008" s="15"/>
      <c r="B1008" s="15"/>
      <c r="C1008" s="18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</row>
    <row r="1009" spans="1:15">
      <c r="A1009" s="15"/>
      <c r="B1009" s="15"/>
      <c r="C1009" s="18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</row>
    <row r="1010" spans="1:15">
      <c r="A1010" s="15"/>
      <c r="B1010" s="15"/>
      <c r="C1010" s="18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</row>
    <row r="1011" spans="1:15">
      <c r="A1011" s="15"/>
      <c r="B1011" s="15"/>
      <c r="C1011" s="18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</row>
    <row r="1012" spans="1:15">
      <c r="A1012" s="15"/>
      <c r="B1012" s="15"/>
      <c r="C1012" s="18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</row>
    <row r="1013" spans="1:15">
      <c r="A1013" s="15"/>
      <c r="B1013" s="15"/>
      <c r="C1013" s="18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</row>
    <row r="1014" spans="1:15">
      <c r="A1014" s="15"/>
      <c r="B1014" s="15"/>
      <c r="C1014" s="18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</row>
    <row r="1015" spans="1:15">
      <c r="A1015" s="15"/>
      <c r="B1015" s="15"/>
      <c r="C1015" s="18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</row>
    <row r="1016" spans="1:15">
      <c r="A1016" s="15"/>
      <c r="B1016" s="15"/>
      <c r="C1016" s="18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</row>
    <row r="1017" spans="1:15">
      <c r="A1017" s="15"/>
      <c r="B1017" s="15"/>
      <c r="C1017" s="18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</row>
    <row r="1018" spans="1:15">
      <c r="A1018" s="15"/>
      <c r="B1018" s="15"/>
      <c r="C1018" s="18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</row>
    <row r="1019" spans="1:15">
      <c r="A1019" s="15"/>
      <c r="B1019" s="15"/>
      <c r="C1019" s="18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</row>
    <row r="1020" spans="1:15">
      <c r="A1020" s="15"/>
      <c r="B1020" s="15"/>
      <c r="C1020" s="18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</row>
    <row r="1021" spans="1:15">
      <c r="A1021" s="15"/>
      <c r="B1021" s="15"/>
      <c r="C1021" s="18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</row>
    <row r="1022" spans="1:15">
      <c r="A1022" s="15"/>
      <c r="B1022" s="15"/>
      <c r="C1022" s="18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</row>
    <row r="1023" spans="1:15">
      <c r="A1023" s="15"/>
      <c r="B1023" s="15"/>
      <c r="C1023" s="18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</row>
    <row r="1024" spans="1:15">
      <c r="A1024" s="15"/>
      <c r="B1024" s="15"/>
      <c r="C1024" s="18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</row>
    <row r="1025" spans="1:15">
      <c r="A1025" s="15"/>
      <c r="B1025" s="15"/>
      <c r="C1025" s="18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</row>
    <row r="1026" spans="1:15">
      <c r="A1026" s="15"/>
      <c r="B1026" s="15"/>
      <c r="C1026" s="18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</row>
    <row r="1027" spans="1:15">
      <c r="A1027" s="15"/>
      <c r="B1027" s="15"/>
      <c r="C1027" s="18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</row>
    <row r="1028" spans="1:15">
      <c r="A1028" s="15"/>
      <c r="B1028" s="15"/>
      <c r="C1028" s="18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</row>
    <row r="1029" spans="1:15">
      <c r="A1029" s="15"/>
      <c r="B1029" s="15"/>
      <c r="C1029" s="18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</row>
    <row r="1030" spans="1:15">
      <c r="A1030" s="15"/>
      <c r="B1030" s="15"/>
      <c r="C1030" s="18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</row>
    <row r="1031" spans="1:15">
      <c r="A1031" s="15"/>
      <c r="B1031" s="15"/>
      <c r="C1031" s="18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</row>
    <row r="1032" spans="1:15">
      <c r="A1032" s="15"/>
      <c r="B1032" s="15"/>
      <c r="C1032" s="18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</row>
    <row r="1033" spans="1:15">
      <c r="A1033" s="15"/>
      <c r="B1033" s="15"/>
      <c r="C1033" s="18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</row>
    <row r="1034" spans="1:15">
      <c r="A1034" s="15"/>
      <c r="B1034" s="15"/>
      <c r="C1034" s="18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</row>
    <row r="1035" spans="1:15">
      <c r="A1035" s="15"/>
      <c r="B1035" s="15"/>
      <c r="C1035" s="18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</row>
    <row r="1036" spans="1:15">
      <c r="A1036" s="15"/>
      <c r="B1036" s="15"/>
      <c r="C1036" s="18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</row>
    <row r="1037" spans="1:15">
      <c r="A1037" s="15"/>
      <c r="B1037" s="15"/>
      <c r="C1037" s="18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</row>
    <row r="1038" spans="1:15">
      <c r="A1038" s="15"/>
      <c r="B1038" s="15"/>
      <c r="C1038" s="18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</row>
    <row r="1039" spans="1:15">
      <c r="A1039" s="15"/>
      <c r="B1039" s="15"/>
      <c r="C1039" s="18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</row>
    <row r="1040" spans="1:15">
      <c r="A1040" s="15"/>
      <c r="B1040" s="15"/>
      <c r="C1040" s="18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</row>
    <row r="1041" spans="1:15">
      <c r="A1041" s="15"/>
      <c r="B1041" s="15"/>
      <c r="C1041" s="18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</row>
    <row r="1042" spans="1:15">
      <c r="A1042" s="24"/>
      <c r="B1042" s="24"/>
      <c r="C1042" s="18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</row>
    <row r="1043" spans="1:15">
      <c r="A1043" s="15"/>
      <c r="B1043" s="15"/>
      <c r="C1043" s="18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</row>
    <row r="1044" spans="1:15">
      <c r="A1044" s="15"/>
      <c r="B1044" s="15"/>
      <c r="C1044" s="18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</row>
    <row r="1045" spans="1:15">
      <c r="A1045" s="15"/>
      <c r="B1045" s="15"/>
      <c r="C1045" s="18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</row>
    <row r="1046" spans="1:15">
      <c r="A1046" s="15"/>
      <c r="B1046" s="15"/>
      <c r="C1046" s="18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</row>
    <row r="1047" spans="1:15">
      <c r="A1047" s="15"/>
      <c r="B1047" s="15"/>
      <c r="C1047" s="18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</row>
    <row r="1048" spans="1:15">
      <c r="A1048" s="15"/>
      <c r="B1048" s="15"/>
      <c r="C1048" s="18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</row>
    <row r="1049" spans="1:15">
      <c r="A1049" s="15"/>
      <c r="B1049" s="15"/>
      <c r="C1049" s="18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</row>
    <row r="1050" spans="1:15">
      <c r="A1050" s="15"/>
      <c r="B1050" s="15"/>
      <c r="C1050" s="18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</row>
    <row r="1051" spans="1:15">
      <c r="A1051" s="15"/>
      <c r="B1051" s="15"/>
      <c r="C1051" s="18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</row>
    <row r="1052" spans="1:15">
      <c r="A1052" s="15"/>
      <c r="B1052" s="15"/>
      <c r="C1052" s="18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</row>
    <row r="1053" spans="1:15">
      <c r="A1053" s="15"/>
      <c r="B1053" s="15"/>
      <c r="C1053" s="18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</row>
    <row r="1054" spans="1:15">
      <c r="A1054" s="15"/>
      <c r="B1054" s="15"/>
      <c r="C1054" s="18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</row>
    <row r="1055" spans="1:15">
      <c r="A1055" s="15"/>
      <c r="B1055" s="15"/>
      <c r="C1055" s="18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</row>
    <row r="1056" spans="1:15">
      <c r="A1056" s="15"/>
      <c r="B1056" s="15"/>
      <c r="C1056" s="18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</row>
    <row r="1057" spans="1:15">
      <c r="A1057" s="15"/>
      <c r="B1057" s="15"/>
      <c r="C1057" s="18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</row>
    <row r="1058" spans="1:15">
      <c r="A1058" s="15"/>
      <c r="B1058" s="15"/>
      <c r="C1058" s="18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</row>
    <row r="1059" spans="1:15">
      <c r="A1059" s="15"/>
      <c r="B1059" s="15"/>
      <c r="C1059" s="18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</row>
    <row r="1060" spans="1:15">
      <c r="A1060" s="15"/>
      <c r="B1060" s="15"/>
      <c r="C1060" s="18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</row>
    <row r="1061" spans="1:15">
      <c r="A1061" s="15"/>
      <c r="B1061" s="15"/>
      <c r="C1061" s="18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</row>
    <row r="1062" spans="1:15">
      <c r="A1062" s="15"/>
      <c r="B1062" s="15"/>
      <c r="C1062" s="18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</row>
    <row r="1063" spans="1:15">
      <c r="A1063" s="15"/>
      <c r="B1063" s="15"/>
      <c r="C1063" s="18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</row>
    <row r="1064" spans="1:15">
      <c r="A1064" s="15"/>
      <c r="B1064" s="15"/>
      <c r="C1064" s="18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</row>
    <row r="1065" spans="1:15">
      <c r="A1065" s="15"/>
      <c r="B1065" s="15"/>
      <c r="C1065" s="18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</row>
    <row r="1066" spans="1:15">
      <c r="A1066" s="15"/>
      <c r="B1066" s="15"/>
      <c r="C1066" s="18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</row>
    <row r="1067" spans="1:15">
      <c r="A1067" s="15"/>
      <c r="B1067" s="15"/>
      <c r="C1067" s="18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</row>
    <row r="1068" spans="1:15">
      <c r="A1068" s="15"/>
      <c r="B1068" s="15"/>
      <c r="C1068" s="18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</row>
    <row r="1069" spans="1:15">
      <c r="A1069" s="15"/>
      <c r="B1069" s="15"/>
      <c r="C1069" s="18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</row>
    <row r="1070" spans="1:15">
      <c r="A1070" s="15"/>
      <c r="B1070" s="15"/>
      <c r="C1070" s="18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</row>
    <row r="1071" spans="1:15">
      <c r="A1071" s="15"/>
      <c r="B1071" s="15"/>
      <c r="C1071" s="18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</row>
    <row r="1072" spans="1:15">
      <c r="A1072" s="15"/>
      <c r="B1072" s="15"/>
      <c r="C1072" s="18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</row>
    <row r="1073" spans="1:15">
      <c r="A1073" s="15"/>
      <c r="B1073" s="15"/>
      <c r="C1073" s="18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</row>
    <row r="1074" spans="1:15">
      <c r="A1074" s="15"/>
      <c r="B1074" s="15"/>
      <c r="C1074" s="18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</row>
    <row r="1075" spans="1:15">
      <c r="A1075" s="15"/>
      <c r="B1075" s="15"/>
      <c r="C1075" s="18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</row>
    <row r="1076" spans="1:15">
      <c r="A1076" s="15"/>
      <c r="B1076" s="15"/>
      <c r="C1076" s="18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</row>
    <row r="1077" spans="1:15">
      <c r="A1077" s="15"/>
      <c r="B1077" s="15"/>
      <c r="C1077" s="18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</row>
    <row r="1078" spans="1:15">
      <c r="A1078" s="15"/>
      <c r="B1078" s="15"/>
      <c r="C1078" s="18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</row>
    <row r="1079" spans="1:15">
      <c r="A1079" s="15"/>
      <c r="B1079" s="15"/>
      <c r="C1079" s="18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</row>
    <row r="1080" spans="1:15">
      <c r="A1080" s="15"/>
      <c r="B1080" s="15"/>
      <c r="C1080" s="18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</row>
    <row r="1081" spans="1:15">
      <c r="A1081" s="15"/>
      <c r="B1081" s="15"/>
      <c r="C1081" s="18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</row>
    <row r="1082" spans="1:15">
      <c r="A1082" s="15"/>
      <c r="B1082" s="15"/>
      <c r="C1082" s="18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</row>
    <row r="1083" spans="1:15">
      <c r="A1083" s="15"/>
      <c r="B1083" s="15"/>
      <c r="C1083" s="18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</row>
    <row r="1084" spans="1:15">
      <c r="A1084" s="15"/>
      <c r="B1084" s="15"/>
      <c r="C1084" s="18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</row>
    <row r="1085" spans="1:15">
      <c r="A1085" s="15"/>
      <c r="B1085" s="15"/>
      <c r="C1085" s="18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</row>
    <row r="1086" spans="1:15">
      <c r="A1086" s="15"/>
      <c r="B1086" s="15"/>
      <c r="C1086" s="18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</row>
    <row r="1087" spans="1:15">
      <c r="A1087" s="15"/>
      <c r="B1087" s="15"/>
      <c r="C1087" s="18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</row>
    <row r="1088" spans="1:15">
      <c r="A1088" s="15"/>
      <c r="B1088" s="15"/>
      <c r="C1088" s="18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</row>
    <row r="1089" spans="1:15">
      <c r="A1089" s="15"/>
      <c r="B1089" s="15"/>
      <c r="C1089" s="18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</row>
    <row r="1090" spans="1:15">
      <c r="A1090" s="15"/>
      <c r="B1090" s="15"/>
      <c r="C1090" s="18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</row>
    <row r="1091" spans="1:15">
      <c r="A1091" s="15"/>
      <c r="B1091" s="15"/>
      <c r="C1091" s="18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</row>
    <row r="1092" spans="1:15">
      <c r="A1092" s="15"/>
      <c r="B1092" s="15"/>
      <c r="C1092" s="18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</row>
    <row r="1093" spans="1:15">
      <c r="A1093" s="15"/>
      <c r="B1093" s="15"/>
      <c r="C1093" s="18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</row>
    <row r="1094" spans="1:15">
      <c r="A1094" s="15"/>
      <c r="B1094" s="15"/>
      <c r="C1094" s="18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</row>
    <row r="1095" spans="1:15">
      <c r="A1095" s="15"/>
      <c r="B1095" s="15"/>
      <c r="C1095" s="18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</row>
    <row r="1096" spans="1:15">
      <c r="A1096" s="15"/>
      <c r="B1096" s="15"/>
      <c r="C1096" s="18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</row>
    <row r="1097" spans="1:15">
      <c r="A1097" s="15"/>
      <c r="B1097" s="15"/>
      <c r="C1097" s="18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</row>
    <row r="1098" spans="1:15">
      <c r="A1098" s="15"/>
      <c r="B1098" s="15"/>
      <c r="C1098" s="18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</row>
    <row r="1099" spans="1:15">
      <c r="A1099" s="15"/>
      <c r="B1099" s="15"/>
      <c r="C1099" s="18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</row>
    <row r="1100" spans="1:15">
      <c r="A1100" s="15"/>
      <c r="B1100" s="15"/>
      <c r="C1100" s="18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</row>
    <row r="1101" spans="1:15">
      <c r="A1101" s="15"/>
      <c r="B1101" s="15"/>
      <c r="C1101" s="18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</row>
    <row r="1102" spans="1:15">
      <c r="A1102" s="15"/>
      <c r="B1102" s="15"/>
      <c r="C1102" s="18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</row>
    <row r="1103" spans="1:15">
      <c r="A1103" s="15"/>
      <c r="B1103" s="15"/>
      <c r="C1103" s="18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</row>
    <row r="1104" spans="1:15">
      <c r="A1104" s="15"/>
      <c r="B1104" s="15"/>
      <c r="C1104" s="18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</row>
    <row r="1105" spans="1:15">
      <c r="A1105" s="15"/>
      <c r="B1105" s="15"/>
      <c r="C1105" s="18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</row>
    <row r="1106" spans="1:15">
      <c r="A1106" s="15"/>
      <c r="B1106" s="15"/>
      <c r="C1106" s="18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</row>
    <row r="1107" spans="1:15">
      <c r="A1107" s="15"/>
      <c r="B1107" s="15"/>
      <c r="C1107" s="18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</row>
    <row r="1108" spans="1:15">
      <c r="A1108" s="15"/>
      <c r="B1108" s="15"/>
      <c r="C1108" s="18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</row>
    <row r="1109" spans="1:15">
      <c r="A1109" s="15"/>
      <c r="B1109" s="15"/>
      <c r="C1109" s="18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</row>
    <row r="1110" spans="1:15">
      <c r="A1110" s="15"/>
      <c r="B1110" s="15"/>
      <c r="C1110" s="18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</row>
    <row r="1111" spans="1:15">
      <c r="A1111" s="15"/>
      <c r="B1111" s="15"/>
      <c r="C1111" s="18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</row>
    <row r="1112" spans="1:15">
      <c r="A1112" s="15"/>
      <c r="B1112" s="15"/>
      <c r="C1112" s="18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</row>
    <row r="1113" spans="1:15">
      <c r="A1113" s="15"/>
      <c r="B1113" s="15"/>
      <c r="C1113" s="18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</row>
    <row r="1114" spans="1:15">
      <c r="A1114" s="15"/>
      <c r="B1114" s="15"/>
      <c r="C1114" s="18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</row>
    <row r="1115" spans="1:15">
      <c r="A1115" s="15"/>
      <c r="B1115" s="15"/>
      <c r="C1115" s="18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</row>
    <row r="1116" spans="1:15">
      <c r="A1116" s="15"/>
      <c r="B1116" s="15"/>
      <c r="C1116" s="18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</row>
    <row r="1117" spans="1:15">
      <c r="A1117" s="15"/>
      <c r="B1117" s="15"/>
      <c r="C1117" s="18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</row>
    <row r="1118" spans="1:15">
      <c r="A1118" s="15"/>
      <c r="B1118" s="15"/>
      <c r="C1118" s="18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</row>
    <row r="1119" spans="1:15">
      <c r="A1119" s="15"/>
      <c r="B1119" s="15"/>
      <c r="C1119" s="23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</row>
    <row r="1120" spans="1:15">
      <c r="A1120" s="15"/>
      <c r="B1120" s="15"/>
      <c r="C1120" s="23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</row>
    <row r="1121" spans="1:15">
      <c r="A1121" s="15"/>
      <c r="B1121" s="15"/>
      <c r="C1121" s="23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</row>
    <row r="1122" spans="1:15">
      <c r="A1122" s="15"/>
      <c r="B1122" s="15"/>
      <c r="C1122" s="23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</row>
    <row r="1123" spans="1:15">
      <c r="A1123" s="15"/>
      <c r="B1123" s="15"/>
      <c r="C1123" s="23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</row>
    <row r="1124" spans="1:15">
      <c r="A1124" s="15"/>
      <c r="B1124" s="15"/>
      <c r="C1124" s="23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</row>
    <row r="1125" spans="1:15">
      <c r="A1125" s="15"/>
      <c r="B1125" s="15"/>
      <c r="C1125" s="23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</row>
    <row r="1126" spans="1:15">
      <c r="A1126" s="15"/>
      <c r="B1126" s="15"/>
      <c r="C1126" s="23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</row>
    <row r="1127" spans="1:15">
      <c r="A1127" s="15"/>
      <c r="B1127" s="15"/>
      <c r="C1127" s="23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</row>
    <row r="1128" spans="1:15">
      <c r="A1128" s="15"/>
      <c r="B1128" s="15"/>
      <c r="C1128" s="23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</row>
    <row r="1129" spans="1:15">
      <c r="A1129" s="15"/>
      <c r="B1129" s="15"/>
      <c r="C1129" s="23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</row>
    <row r="1130" spans="1:15">
      <c r="A1130" s="15"/>
      <c r="B1130" s="15"/>
      <c r="C1130" s="23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</row>
    <row r="1131" spans="1:15">
      <c r="A1131" s="15"/>
      <c r="B1131" s="15"/>
      <c r="C1131" s="23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</row>
    <row r="1132" spans="1:15">
      <c r="A1132" s="15"/>
      <c r="B1132" s="15"/>
      <c r="C1132" s="23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</row>
    <row r="1133" spans="1:15">
      <c r="A1133" s="15"/>
      <c r="B1133" s="15"/>
      <c r="C1133" s="23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</row>
    <row r="1134" spans="1:15">
      <c r="A1134" s="15"/>
      <c r="B1134" s="15"/>
      <c r="C1134" s="23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</row>
    <row r="1135" spans="1:15">
      <c r="A1135" s="15"/>
      <c r="B1135" s="15"/>
      <c r="C1135" s="18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</row>
    <row r="1136" spans="1:15">
      <c r="A1136" s="15"/>
      <c r="B1136" s="15"/>
      <c r="C1136" s="18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</row>
    <row r="1137" spans="1:15">
      <c r="A1137" s="15"/>
      <c r="B1137" s="15"/>
      <c r="C1137" s="18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</row>
    <row r="1138" spans="1:15">
      <c r="A1138" s="15"/>
      <c r="B1138" s="15"/>
      <c r="C1138" s="18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</row>
    <row r="1139" spans="1:15">
      <c r="A1139" s="15"/>
      <c r="B1139" s="15"/>
      <c r="C1139" s="18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</row>
    <row r="1140" spans="1:15">
      <c r="A1140" s="15"/>
      <c r="B1140" s="15"/>
      <c r="C1140" s="18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</row>
    <row r="1141" spans="1:15">
      <c r="A1141" s="15"/>
      <c r="B1141" s="15"/>
      <c r="C1141" s="18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</row>
    <row r="1142" spans="1:15">
      <c r="A1142" s="15"/>
      <c r="B1142" s="15"/>
      <c r="C1142" s="18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</row>
    <row r="1143" spans="1:15">
      <c r="A1143" s="15"/>
      <c r="B1143" s="15"/>
      <c r="C1143" s="18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</row>
    <row r="1144" spans="1:15">
      <c r="A1144" s="15"/>
      <c r="B1144" s="15"/>
      <c r="C1144" s="18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</row>
    <row r="1145" spans="1:15">
      <c r="A1145" s="15"/>
      <c r="B1145" s="15"/>
      <c r="C1145" s="18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</row>
    <row r="1146" spans="1:15">
      <c r="A1146" s="15"/>
      <c r="B1146" s="15"/>
      <c r="C1146" s="18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</row>
    <row r="1147" spans="1:15">
      <c r="A1147" s="15"/>
      <c r="B1147" s="15"/>
      <c r="C1147" s="18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</row>
    <row r="1148" spans="1:15">
      <c r="A1148" s="15"/>
      <c r="B1148" s="15"/>
      <c r="C1148" s="18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</row>
    <row r="1149" spans="1:15">
      <c r="A1149" s="15"/>
      <c r="B1149" s="15"/>
      <c r="C1149" s="18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</row>
    <row r="1150" spans="1:15">
      <c r="A1150" s="15"/>
      <c r="B1150" s="15"/>
      <c r="C1150" s="18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</row>
    <row r="1151" spans="1:15">
      <c r="A1151" s="15"/>
      <c r="B1151" s="15"/>
      <c r="C1151" s="18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</row>
    <row r="1152" spans="1:15">
      <c r="A1152" s="15"/>
      <c r="B1152" s="15"/>
      <c r="C1152" s="18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</row>
    <row r="1153" spans="1:15">
      <c r="A1153" s="15"/>
      <c r="B1153" s="15"/>
      <c r="C1153" s="18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</row>
    <row r="1154" spans="1:15">
      <c r="A1154" s="15"/>
      <c r="B1154" s="15"/>
      <c r="C1154" s="18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</row>
    <row r="1155" spans="1:15">
      <c r="A1155" s="15"/>
      <c r="B1155" s="15"/>
      <c r="C1155" s="18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</row>
    <row r="1156" spans="1:15">
      <c r="A1156" s="15"/>
      <c r="B1156" s="15"/>
      <c r="C1156" s="18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</row>
    <row r="1157" spans="1:15">
      <c r="A1157" s="15"/>
      <c r="B1157" s="15"/>
      <c r="C1157" s="18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</row>
    <row r="1158" spans="1:15">
      <c r="A1158" s="15"/>
      <c r="B1158" s="15"/>
      <c r="C1158" s="18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</row>
    <row r="1159" spans="1:15">
      <c r="A1159" s="15"/>
      <c r="B1159" s="15"/>
      <c r="C1159" s="18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</row>
    <row r="1160" spans="1:15">
      <c r="A1160" s="15"/>
      <c r="B1160" s="15"/>
      <c r="C1160" s="18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</row>
    <row r="1161" spans="1:15">
      <c r="A1161" s="15"/>
      <c r="B1161" s="15"/>
      <c r="C1161" s="18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</row>
    <row r="1162" spans="1:15">
      <c r="A1162" s="15"/>
      <c r="B1162" s="15"/>
      <c r="C1162" s="18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</row>
    <row r="1163" spans="1:15">
      <c r="A1163" s="15"/>
      <c r="B1163" s="15"/>
      <c r="C1163" s="18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</row>
    <row r="1164" spans="1:15">
      <c r="A1164" s="15"/>
      <c r="B1164" s="15"/>
      <c r="C1164" s="18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</row>
  </sheetData>
  <autoFilter ref="A3:AA978"/>
  <sortState ref="A4:D973">
    <sortCondition ref="C4:C973"/>
    <sortCondition ref="A4:A973"/>
  </sortState>
  <mergeCells count="1">
    <mergeCell ref="E1:O1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Table</vt:lpstr>
      <vt:lpstr>Match Calendar (by date)</vt:lpstr>
      <vt:lpstr>(OS) Match Calendar (by team)</vt:lpstr>
      <vt:lpstr>Top Scorer</vt:lpstr>
      <vt:lpstr>Score and Card Record</vt:lpstr>
    </vt:vector>
  </TitlesOfParts>
  <Company>Horwath Hong Kong CPA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GITD</dc:creator>
  <cp:lastModifiedBy>chiwilai</cp:lastModifiedBy>
  <cp:lastPrinted>2014-05-21T07:03:18Z</cp:lastPrinted>
  <dcterms:created xsi:type="dcterms:W3CDTF">2007-10-19T10:50:12Z</dcterms:created>
  <dcterms:modified xsi:type="dcterms:W3CDTF">2017-05-04T14:26:35Z</dcterms:modified>
</cp:coreProperties>
</file>