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League table" sheetId="1" r:id="rId1"/>
    <sheet name="Match calendar" sheetId="2" r:id="rId2"/>
    <sheet name="Top scorers" sheetId="3" r:id="rId3"/>
    <sheet name="Score and card record" sheetId="4" r:id="rId4"/>
    <sheet name="Fixtures" sheetId="5" r:id="rId5"/>
  </sheets>
  <definedNames/>
  <calcPr fullCalcOnLoad="1"/>
</workbook>
</file>

<file path=xl/comments1.xml><?xml version="1.0" encoding="utf-8"?>
<comments xmlns="http://schemas.openxmlformats.org/spreadsheetml/2006/main">
  <authors>
    <author>Lai</author>
  </authors>
  <commentList>
    <comment ref="F29" authorId="0">
      <text>
        <r>
          <rPr>
            <b/>
            <sz val="9"/>
            <rFont val="Times New Roman"/>
            <family val="1"/>
          </rPr>
          <t>20 Dec - 1982 walkover</t>
        </r>
      </text>
    </comment>
    <comment ref="D28" authorId="0">
      <text>
        <r>
          <rPr>
            <b/>
            <sz val="9"/>
            <rFont val="Times New Roman"/>
            <family val="1"/>
          </rPr>
          <t>20 Dec - 1982 walkover</t>
        </r>
      </text>
    </comment>
    <comment ref="F6" authorId="0">
      <text>
        <r>
          <rPr>
            <b/>
            <sz val="9"/>
            <rFont val="Times New Roman"/>
            <family val="1"/>
          </rPr>
          <t>3 Jan - DELAY walkover</t>
        </r>
      </text>
    </comment>
    <comment ref="D7" authorId="0">
      <text>
        <r>
          <rPr>
            <b/>
            <sz val="9"/>
            <rFont val="Times New Roman"/>
            <family val="1"/>
          </rPr>
          <t>3 Jan - DELAY walkover</t>
        </r>
      </text>
    </comment>
  </commentList>
</comments>
</file>

<file path=xl/comments2.xml><?xml version="1.0" encoding="utf-8"?>
<comments xmlns="http://schemas.openxmlformats.org/spreadsheetml/2006/main">
  <authors>
    <author>Winnie</author>
  </authors>
  <commentList>
    <comment ref="B5" authorId="0">
      <text>
        <r>
          <rPr>
            <b/>
            <sz val="9"/>
            <rFont val="新細明體"/>
            <family val="1"/>
          </rPr>
          <t>Winnie: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Lai</author>
  </authors>
  <commentList>
    <comment ref="E345" authorId="0">
      <text>
        <r>
          <rPr>
            <b/>
            <sz val="9"/>
            <rFont val="Times New Roman"/>
            <family val="1"/>
          </rPr>
          <t>20 Dec - 1982 walkover
3 Jan - DELAY walkover</t>
        </r>
      </text>
    </comment>
    <comment ref="F345" authorId="0">
      <text>
        <r>
          <rPr>
            <b/>
            <u val="single"/>
            <sz val="9"/>
            <rFont val="Times New Roman"/>
            <family val="1"/>
          </rPr>
          <t>Own Goal</t>
        </r>
        <r>
          <rPr>
            <b/>
            <sz val="9"/>
            <rFont val="Times New Roman"/>
            <family val="1"/>
          </rPr>
          <t xml:space="preserve">
</t>
        </r>
        <r>
          <rPr>
            <b/>
            <sz val="9"/>
            <rFont val="新細明體"/>
            <family val="1"/>
          </rPr>
          <t xml:space="preserve">7 Feb : Revival x 1
21 Feb : 75ers x 1
21 Feb : 1982 x 1
</t>
        </r>
      </text>
    </comment>
  </commentList>
</comments>
</file>

<file path=xl/sharedStrings.xml><?xml version="1.0" encoding="utf-8"?>
<sst xmlns="http://schemas.openxmlformats.org/spreadsheetml/2006/main" count="1271" uniqueCount="706">
  <si>
    <t>Da Dui</t>
  </si>
  <si>
    <t>Friends</t>
  </si>
  <si>
    <t>Nice Team</t>
  </si>
  <si>
    <t>S &amp; P</t>
  </si>
  <si>
    <t>How to find you?</t>
  </si>
  <si>
    <t>Year 1982</t>
  </si>
  <si>
    <t>Mofos</t>
  </si>
  <si>
    <t>Shooters</t>
  </si>
  <si>
    <t>Da Dui</t>
  </si>
  <si>
    <t>DELAY</t>
  </si>
  <si>
    <t>Friends</t>
  </si>
  <si>
    <t>S &amp; P</t>
  </si>
  <si>
    <t>Mofos</t>
  </si>
  <si>
    <t>Year 1982</t>
  </si>
  <si>
    <t>Date</t>
  </si>
  <si>
    <t>Group B</t>
  </si>
  <si>
    <t>Group A</t>
  </si>
  <si>
    <t>Final</t>
  </si>
  <si>
    <t>Day</t>
  </si>
  <si>
    <t>Total</t>
  </si>
  <si>
    <t>Calendar</t>
  </si>
  <si>
    <t>Team</t>
  </si>
  <si>
    <t>Fixtures by team</t>
  </si>
  <si>
    <t>A3</t>
  </si>
  <si>
    <t>Group</t>
  </si>
  <si>
    <t>Eastern</t>
  </si>
  <si>
    <t>A1</t>
  </si>
  <si>
    <t>Happy Soccer</t>
  </si>
  <si>
    <t>Happy Soccer</t>
  </si>
  <si>
    <t>B2</t>
  </si>
  <si>
    <t>B3</t>
  </si>
  <si>
    <t>B1</t>
  </si>
  <si>
    <t>Shooters</t>
  </si>
  <si>
    <t>Nice Team</t>
  </si>
  <si>
    <t>A</t>
  </si>
  <si>
    <t>12, 34,56</t>
  </si>
  <si>
    <t>B</t>
  </si>
  <si>
    <t>78, 910, 13</t>
  </si>
  <si>
    <t>78, 91, 24</t>
  </si>
  <si>
    <t>24, 35, 67</t>
  </si>
  <si>
    <t>14, 23, 57</t>
  </si>
  <si>
    <t>92, 13, 45</t>
  </si>
  <si>
    <t>37, 48, 59</t>
  </si>
  <si>
    <t>93, 16, 27</t>
  </si>
  <si>
    <t xml:space="preserve">46, 59, 82 </t>
  </si>
  <si>
    <t>PSA</t>
  </si>
  <si>
    <t>Eastern</t>
  </si>
  <si>
    <t>38, 49, 52</t>
  </si>
  <si>
    <t>2:30 - 3:25 pm</t>
  </si>
  <si>
    <t>3:30 - 4:25 pm</t>
  </si>
  <si>
    <t>4:30 - 5:25 pm</t>
  </si>
  <si>
    <t>75ers and Youngsters</t>
  </si>
  <si>
    <t>106, 15, 27</t>
  </si>
  <si>
    <t>Remarks</t>
  </si>
  <si>
    <t>Play</t>
  </si>
  <si>
    <t xml:space="preserve">Win </t>
  </si>
  <si>
    <t>Draw</t>
  </si>
  <si>
    <t>Lose</t>
  </si>
  <si>
    <t>For</t>
  </si>
  <si>
    <t>Against</t>
  </si>
  <si>
    <t>GD</t>
  </si>
  <si>
    <t>Points</t>
  </si>
  <si>
    <t>Score List</t>
  </si>
  <si>
    <t>C2</t>
  </si>
  <si>
    <t>C3</t>
  </si>
  <si>
    <t>C1</t>
  </si>
  <si>
    <t>Group A - 6 Teams</t>
  </si>
  <si>
    <t>Soccer Mania</t>
  </si>
  <si>
    <t>Elite Final</t>
  </si>
  <si>
    <t>Qualifier</t>
  </si>
  <si>
    <t>A</t>
  </si>
  <si>
    <t>C</t>
  </si>
  <si>
    <t>A2</t>
  </si>
  <si>
    <t>Soccer Mania</t>
  </si>
  <si>
    <t>Prize Presentation</t>
  </si>
  <si>
    <t>Match Calendar</t>
  </si>
  <si>
    <t>Fixtures by Group</t>
  </si>
  <si>
    <t>Revival 2K1</t>
  </si>
  <si>
    <t>Youth United</t>
  </si>
  <si>
    <t>Youth United</t>
  </si>
  <si>
    <t>Freedub United</t>
  </si>
  <si>
    <t>Revival 2K1</t>
  </si>
  <si>
    <t>Group B - 5 Teams</t>
  </si>
  <si>
    <t>Group C - 5 Teams</t>
  </si>
  <si>
    <t>Year 98</t>
  </si>
  <si>
    <t>Year 98</t>
  </si>
  <si>
    <t>A287</t>
  </si>
  <si>
    <t>A287</t>
  </si>
  <si>
    <t>Vampire</t>
  </si>
  <si>
    <t>Hound</t>
  </si>
  <si>
    <t>Team 69</t>
  </si>
  <si>
    <t>Team 69</t>
  </si>
  <si>
    <t>Group C</t>
  </si>
  <si>
    <t>Group D</t>
  </si>
  <si>
    <t>D</t>
  </si>
  <si>
    <t>B / C</t>
  </si>
  <si>
    <t>D2</t>
  </si>
  <si>
    <t>D3</t>
  </si>
  <si>
    <t>S &amp; P vs Revival 2K1</t>
  </si>
  <si>
    <t>Revival 2K1 vs Freedub United</t>
  </si>
  <si>
    <t>Delay vs Freedub United</t>
  </si>
  <si>
    <t>S &amp; P vs Youth United</t>
  </si>
  <si>
    <t>Delay vs Youth United</t>
  </si>
  <si>
    <t>Revival 2K1 vs Youth United</t>
  </si>
  <si>
    <t>Year 98 vs A287</t>
  </si>
  <si>
    <t>Year 98 vs Friends</t>
  </si>
  <si>
    <t>A287 vs Friends</t>
  </si>
  <si>
    <t>A287 vs Shooters</t>
  </si>
  <si>
    <t>Friends vs Shooters</t>
  </si>
  <si>
    <t>Year 98 vs Shooters</t>
  </si>
  <si>
    <t>Friends vs Nice Team</t>
  </si>
  <si>
    <t>Shooters vs Nice Team</t>
  </si>
  <si>
    <t>Year 98 vs Nice Team</t>
  </si>
  <si>
    <t>A287 vs Nice Team</t>
  </si>
  <si>
    <t>Eastern vs Team 69</t>
  </si>
  <si>
    <t>Team 69 vs Hound</t>
  </si>
  <si>
    <t>Eastern vs Hound</t>
  </si>
  <si>
    <t>Team 69 vs How to find you?</t>
  </si>
  <si>
    <t>Hound vs How to find you?</t>
  </si>
  <si>
    <t>How to find you? vs Mofos</t>
  </si>
  <si>
    <t>Hound vs Mofos</t>
  </si>
  <si>
    <t>Eastern vs Mofos</t>
  </si>
  <si>
    <t>Team 69 vs Mofos</t>
  </si>
  <si>
    <t>75ers and Youngsters vs Da Dui</t>
  </si>
  <si>
    <t>Vampire vs Da Dui</t>
  </si>
  <si>
    <t>75ers and Youngsters vs Happy Soccer</t>
  </si>
  <si>
    <t>Vampire vs Happy Soccer</t>
  </si>
  <si>
    <t>Da Dui vs Happy Soccer</t>
  </si>
  <si>
    <t>Da Dui vs Soccer Mania</t>
  </si>
  <si>
    <t>Vampire vs Soccer Mania</t>
  </si>
  <si>
    <t>B2 vs C3</t>
  </si>
  <si>
    <t>C2 vs D3</t>
  </si>
  <si>
    <t>D2 vs A3</t>
  </si>
  <si>
    <t>A2 vs B3</t>
  </si>
  <si>
    <t>A1 vs B2/C3</t>
  </si>
  <si>
    <t>B2 vs C2/D3</t>
  </si>
  <si>
    <t>C1 vs D2/A3</t>
  </si>
  <si>
    <t>D1 vs A2/B3</t>
  </si>
  <si>
    <t>A6 vs D5</t>
  </si>
  <si>
    <t>A5 vs D6</t>
  </si>
  <si>
    <t>Elite Semi Final 1</t>
  </si>
  <si>
    <t>Semi Final 1</t>
  </si>
  <si>
    <t>Elite 2nd runner-up</t>
  </si>
  <si>
    <t>2nd runner-up</t>
  </si>
  <si>
    <t>Invitation Match</t>
  </si>
  <si>
    <t>D1</t>
  </si>
  <si>
    <t>Delay</t>
  </si>
  <si>
    <t>Eastern vs How to find you?</t>
  </si>
  <si>
    <t>75ers and Youngsters vs Soccer Mania</t>
  </si>
  <si>
    <t>QF2</t>
  </si>
  <si>
    <t>QF3</t>
  </si>
  <si>
    <t>QF6</t>
  </si>
  <si>
    <t>QF7</t>
  </si>
  <si>
    <t>Quarter Finals</t>
  </si>
  <si>
    <t>Round of 12</t>
  </si>
  <si>
    <t>12 / 10</t>
  </si>
  <si>
    <t>A4 vs C5</t>
  </si>
  <si>
    <t>B4 vs A6/D5</t>
  </si>
  <si>
    <t>B5 vs D4</t>
  </si>
  <si>
    <t>C4 vs A5/D6</t>
  </si>
  <si>
    <t>EQF/ESF</t>
  </si>
  <si>
    <t>EQF/QF</t>
  </si>
  <si>
    <t>ESF/SF</t>
  </si>
  <si>
    <t>EF</t>
  </si>
  <si>
    <t>:</t>
  </si>
  <si>
    <t>:</t>
  </si>
  <si>
    <t>:</t>
  </si>
  <si>
    <t>:</t>
  </si>
  <si>
    <t>DELAY</t>
  </si>
  <si>
    <t>Freedub United</t>
  </si>
  <si>
    <t>Nice Team</t>
  </si>
  <si>
    <t>Team 69</t>
  </si>
  <si>
    <t>Team 69</t>
  </si>
  <si>
    <t>Hound</t>
  </si>
  <si>
    <t>How to find you?</t>
  </si>
  <si>
    <t>Vampire</t>
  </si>
  <si>
    <t>Da Dui vs Year 1982</t>
  </si>
  <si>
    <t>75ers and Youngsters vs Year 1982</t>
  </si>
  <si>
    <t>Year 1982 vs Soccer Mania</t>
  </si>
  <si>
    <t>Vampire vs Year 1982</t>
  </si>
  <si>
    <t>Year 1982 vs Happy Soccer</t>
  </si>
  <si>
    <t>3:00 - 3:55 pm</t>
  </si>
  <si>
    <t>4:00 - 4:55 pm</t>
  </si>
  <si>
    <t>B / C</t>
  </si>
  <si>
    <t>D</t>
  </si>
  <si>
    <t>buffer</t>
  </si>
  <si>
    <t>Remarks</t>
  </si>
  <si>
    <t>年初六</t>
  </si>
  <si>
    <t>年廿九</t>
  </si>
  <si>
    <t>Eastern Holiday</t>
  </si>
  <si>
    <t xml:space="preserve">Ching Ming Festival </t>
  </si>
  <si>
    <t>The Buddha's Birthday</t>
  </si>
  <si>
    <t>12 / 10</t>
  </si>
  <si>
    <t>EQF/QF</t>
  </si>
  <si>
    <t>Final</t>
  </si>
  <si>
    <t>Total no. of matches</t>
  </si>
  <si>
    <t>Match/Day</t>
  </si>
  <si>
    <t>75ers</t>
  </si>
  <si>
    <t>buffer</t>
  </si>
  <si>
    <t>7, 28</t>
  </si>
  <si>
    <t>Dortmund</t>
  </si>
  <si>
    <t>Dortmund</t>
  </si>
  <si>
    <t>Delay vs Dortmund</t>
  </si>
  <si>
    <t>Dortmund vs Freedub United</t>
  </si>
  <si>
    <t>S &amp; P vs Dortmund</t>
  </si>
  <si>
    <t>Result</t>
  </si>
  <si>
    <t>1 : 1</t>
  </si>
  <si>
    <t>Qualifying Round</t>
  </si>
  <si>
    <t>Freedub United</t>
  </si>
  <si>
    <t>How to find you?</t>
  </si>
  <si>
    <t>Group D - 6 Teams</t>
  </si>
  <si>
    <t>Vampire</t>
  </si>
  <si>
    <t>Vs</t>
  </si>
  <si>
    <t>Semi Finals</t>
  </si>
  <si>
    <t>Semi Finalist 1</t>
  </si>
  <si>
    <t>Semi Finalist 2</t>
  </si>
  <si>
    <t>Semi Finalist 3</t>
  </si>
  <si>
    <t>Semi Finalist 4</t>
  </si>
  <si>
    <t>Finalist 1</t>
  </si>
  <si>
    <t>Finalist 2</t>
  </si>
  <si>
    <t>Elite Round of 10</t>
  </si>
  <si>
    <t>A6</t>
  </si>
  <si>
    <t>D5</t>
  </si>
  <si>
    <t>A5</t>
  </si>
  <si>
    <t>D6</t>
  </si>
  <si>
    <t>Elite Quarter Finals</t>
  </si>
  <si>
    <t>B4</t>
  </si>
  <si>
    <t>EQF2</t>
  </si>
  <si>
    <t>A4</t>
  </si>
  <si>
    <t>C5</t>
  </si>
  <si>
    <t>B5</t>
  </si>
  <si>
    <t>D4</t>
  </si>
  <si>
    <t>EQF7</t>
  </si>
  <si>
    <t>C4</t>
  </si>
  <si>
    <t>Elite Semi Finals</t>
  </si>
  <si>
    <t>Elite Semi Finalist 1</t>
  </si>
  <si>
    <t>Elite Semi Finalist 2</t>
  </si>
  <si>
    <t>Elite Semi Finalist 3</t>
  </si>
  <si>
    <t>Elite Semi Finalist 4</t>
  </si>
  <si>
    <t>Elite Finalist 1</t>
  </si>
  <si>
    <t>Elite Finalist 2</t>
  </si>
  <si>
    <t>Fair Play Team of the Year</t>
  </si>
  <si>
    <t>Elite Champion</t>
  </si>
  <si>
    <t>Champion</t>
  </si>
  <si>
    <t>Player</t>
  </si>
  <si>
    <t>Goals</t>
  </si>
  <si>
    <t>Group</t>
  </si>
  <si>
    <t>Time</t>
  </si>
  <si>
    <t>Supervisor</t>
  </si>
  <si>
    <t>36, 47, 58</t>
  </si>
  <si>
    <t>17,  103, 69</t>
  </si>
  <si>
    <t>C</t>
  </si>
  <si>
    <t>16, 28, 710</t>
  </si>
  <si>
    <t>39, 46, 105</t>
  </si>
  <si>
    <t>67, 89, 15</t>
  </si>
  <si>
    <t>Elite Semi Final 2</t>
  </si>
  <si>
    <t>Semi Final 2</t>
  </si>
  <si>
    <t>29, 47, 18</t>
  </si>
  <si>
    <t>10TH WAH YAN LEAGUE CUP FOOTBALL TOURNAMENT (2008 - 2009)</t>
  </si>
  <si>
    <t>Total</t>
  </si>
  <si>
    <t xml:space="preserve">1st </t>
  </si>
  <si>
    <t>2nd</t>
  </si>
  <si>
    <t>3rd</t>
  </si>
  <si>
    <t>4th</t>
  </si>
  <si>
    <t>5th</t>
  </si>
  <si>
    <t xml:space="preserve">6th </t>
  </si>
  <si>
    <t>7th</t>
  </si>
  <si>
    <t xml:space="preserve">9th </t>
  </si>
  <si>
    <t>Preliminary round</t>
  </si>
  <si>
    <t>Champion &amp; Elite round</t>
  </si>
  <si>
    <t>8th</t>
  </si>
  <si>
    <t xml:space="preserve">10th </t>
  </si>
  <si>
    <t xml:space="preserve">11th </t>
  </si>
  <si>
    <t>Yellow card</t>
  </si>
  <si>
    <t>CHEUNG Hon Ming (82)</t>
  </si>
  <si>
    <t>CHIU Sin Chuen, Albert (82)</t>
  </si>
  <si>
    <t>Red card</t>
  </si>
  <si>
    <t>HO Chi Keung, Danny (82)</t>
  </si>
  <si>
    <t>Suspended</t>
  </si>
  <si>
    <t>KUNG CM, Andy (82)</t>
  </si>
  <si>
    <t>MOK Chung Fu, Eric (82)</t>
  </si>
  <si>
    <t>POON Ying Yin, Albert (82)</t>
  </si>
  <si>
    <t>POON, Patrick (82)</t>
  </si>
  <si>
    <t>SHEA Tat Ming, Paul (82)</t>
  </si>
  <si>
    <t>TANG Wai Tak, Henry (82)</t>
  </si>
  <si>
    <t>LAI Chi Keung, Tony (92)</t>
  </si>
  <si>
    <t>A287</t>
  </si>
  <si>
    <t>KEUNG Shun Yin, Jeffrey (92)</t>
  </si>
  <si>
    <t>LEE Ho Chuen, John (92)</t>
  </si>
  <si>
    <t>WONG Chi Lung, Nelson (92)</t>
  </si>
  <si>
    <t>CHEUNG Chi Kin, Henry (92)</t>
  </si>
  <si>
    <t>CHENG Wing Yip, Wilson (92)</t>
  </si>
  <si>
    <t>YOUNG Chung Ng, Philip (92)</t>
  </si>
  <si>
    <t>YU Chi Ho, James (92)</t>
  </si>
  <si>
    <t>CHAN Ka Man, John (92)</t>
  </si>
  <si>
    <t>CHEN Yi Lun, Alan (92)</t>
  </si>
  <si>
    <t>WONG Ka Lam, King (92)</t>
  </si>
  <si>
    <t>LEUNG Pak Ho, Kevin (92)</t>
  </si>
  <si>
    <t>SIN Ho Man, Gordon (92)</t>
  </si>
  <si>
    <t>HO King Chung, Anthony (92)</t>
  </si>
  <si>
    <t>YAO Pui Tak, Ben (--)</t>
  </si>
  <si>
    <t>75ers and Youngsters</t>
  </si>
  <si>
    <t>FONG Hon Ming, Ray (--)</t>
  </si>
  <si>
    <t>KEUNG Yiu Ming (75)</t>
  </si>
  <si>
    <t>LAM Wing Yan, Louis (75)</t>
  </si>
  <si>
    <t>LI Wai Man, Peter (75)</t>
  </si>
  <si>
    <t>SHUM Siu Kit, Clement (75)</t>
  </si>
  <si>
    <t>SIU Pui Sing, Francis (75)</t>
  </si>
  <si>
    <t>WAN Chi Ming, Jerry (--)</t>
  </si>
  <si>
    <t>WAN Tak Kai (75)</t>
  </si>
  <si>
    <t>AU YANG Chun Yue (01)</t>
  </si>
  <si>
    <t>Chan, Timonthy Stephen (01)</t>
  </si>
  <si>
    <t>CHOW Man Hin (01)</t>
  </si>
  <si>
    <t>HUANG Yiu Ting, Andrew (01)</t>
  </si>
  <si>
    <t>LUI Yin Chi (00)</t>
  </si>
  <si>
    <t>MAK Shui Ting, Justin (01)</t>
  </si>
  <si>
    <t>NG Chun Yue (01)</t>
  </si>
  <si>
    <t>SHE Ka Heng, Kelvin (01)</t>
  </si>
  <si>
    <t>TAM Chun Yu (01)</t>
  </si>
  <si>
    <t>TSE Kam Hei, Jonathan (--)</t>
  </si>
  <si>
    <t>WONG Ka Wing (02)</t>
  </si>
  <si>
    <t>YEUNG Di, Daniel (01)</t>
  </si>
  <si>
    <t>AU YEUNG Tin Lok, Terry (90)</t>
  </si>
  <si>
    <t>DA DUI</t>
  </si>
  <si>
    <t>CHENG Chak Kin, Joseph (89)</t>
  </si>
  <si>
    <t>CHOI Tung Tsoi, Louis (89)</t>
  </si>
  <si>
    <t>HO, Kyson (88)</t>
  </si>
  <si>
    <t>KO Kwong Chi (88)</t>
  </si>
  <si>
    <t>LAM Kong Chuen, Astrar (88)</t>
  </si>
  <si>
    <t>LAM Po Hon, Paul (88)</t>
  </si>
  <si>
    <t>LAW Ming Yiu, Felix (88)</t>
  </si>
  <si>
    <t>LEE Ta Min, Desmond (88)</t>
  </si>
  <si>
    <t>LIANG Yiu Keung, Michael (88)</t>
  </si>
  <si>
    <t>LO Chak Fai, Jeffrey (87)</t>
  </si>
  <si>
    <t>LO Wing Nin, Raphael (88)</t>
  </si>
  <si>
    <t>LUI Man Lung, Johnny (88)</t>
  </si>
  <si>
    <t>NG Hoi Kit, Michael (88)</t>
  </si>
  <si>
    <t>YIP Ho Kin, Gary (--)</t>
  </si>
  <si>
    <t>Delay</t>
  </si>
  <si>
    <t>HO Ming Hei, William (00)</t>
  </si>
  <si>
    <t>HO Shu Ming (00)</t>
  </si>
  <si>
    <t>LOK Sau Fung (00)</t>
  </si>
  <si>
    <t>NG Ka Ho (00)</t>
  </si>
  <si>
    <t>WAI Tak Shun (00)</t>
  </si>
  <si>
    <t>WONG Ka Lun (00)</t>
  </si>
  <si>
    <t>WU Chun Cheung (00)</t>
  </si>
  <si>
    <t>Eastern</t>
  </si>
  <si>
    <t>CHAN Chi Fung, Michael (96)</t>
  </si>
  <si>
    <t>CHAU Chun Yin (96)</t>
  </si>
  <si>
    <t>CHIK Man Kit (96)</t>
  </si>
  <si>
    <t>FA Ka Wai (96)</t>
  </si>
  <si>
    <t>FOK Kin Bun (96)</t>
  </si>
  <si>
    <t>HUI Hing Yuen (96)</t>
  </si>
  <si>
    <t>LIN Tsz Shun (--)</t>
  </si>
  <si>
    <t>WONG Chi Man (96)</t>
  </si>
  <si>
    <t>YAU Ho Bun (--)</t>
  </si>
  <si>
    <t>YUNG Ka Chun (--)</t>
  </si>
  <si>
    <t>CHAN, Karf (92)</t>
  </si>
  <si>
    <t>Friends</t>
  </si>
  <si>
    <t>CHAN, Ronnie (92)</t>
  </si>
  <si>
    <t>CHEUNG, Alan (93)</t>
  </si>
  <si>
    <t>CHUNG, Sunny (91)</t>
  </si>
  <si>
    <t>HUI, Hudson (92)</t>
  </si>
  <si>
    <t>LAM Man Leuk (93)</t>
  </si>
  <si>
    <t>LAU Kam Fai (92)</t>
  </si>
  <si>
    <t>LAU, Pitt (91)</t>
  </si>
  <si>
    <t>LEONG, Joel (--)</t>
  </si>
  <si>
    <t>LI Chun Yuen (92)</t>
  </si>
  <si>
    <t>TANG, Clement (92)</t>
  </si>
  <si>
    <t>WONG, Alvin (93)</t>
  </si>
  <si>
    <t>WONG, Hugo (93)</t>
  </si>
  <si>
    <t>CHAN, Clement (94)</t>
  </si>
  <si>
    <t>Happy Soccer</t>
  </si>
  <si>
    <t>CHAN, Joseph (94)</t>
  </si>
  <si>
    <t>CHU, Victor (97)</t>
  </si>
  <si>
    <t>KO, Cedric (94)</t>
  </si>
  <si>
    <t>LAU, John (94)</t>
  </si>
  <si>
    <t>LO, Chris (94)</t>
  </si>
  <si>
    <t>LO, Tom (--)</t>
  </si>
  <si>
    <t>Njo, Anthony (94)</t>
  </si>
  <si>
    <t>SO, Edwin (94)</t>
  </si>
  <si>
    <t>TAN, Colin (--)</t>
  </si>
  <si>
    <t>CHENG, Jason (99)</t>
  </si>
  <si>
    <t>Hound</t>
  </si>
  <si>
    <t>WONG, Collin (99)</t>
  </si>
  <si>
    <t>LAI, Otto (01)</t>
  </si>
  <si>
    <t>TONG, Terence (99)</t>
  </si>
  <si>
    <t>CHAN, Billy (90)</t>
  </si>
  <si>
    <t>CHONG, Hans (94)</t>
  </si>
  <si>
    <t>HO, Sammy (93)</t>
  </si>
  <si>
    <t>LEE, Charles (--)</t>
  </si>
  <si>
    <t>LAU Ching Long (95)</t>
  </si>
  <si>
    <t>LO, Kelvin (87)</t>
  </si>
  <si>
    <t>WONG Lok Man (98)</t>
  </si>
  <si>
    <t>CHIN Wing Chee (01)</t>
  </si>
  <si>
    <t>LEUNG, Diego (96)</t>
  </si>
  <si>
    <t>MA, Jason (94)</t>
  </si>
  <si>
    <t>TSE, Horace (97)</t>
  </si>
  <si>
    <t>CHAN Kin Wai (01)</t>
  </si>
  <si>
    <t>How To Find You?</t>
  </si>
  <si>
    <t>CHONG Kai Man (--)</t>
  </si>
  <si>
    <t>CHONG Kai Sang (01)</t>
  </si>
  <si>
    <t>HO King Hei (01)</t>
  </si>
  <si>
    <t>LAU Chi Wai (01)</t>
  </si>
  <si>
    <t>LEUNG Chin Pang (01)</t>
  </si>
  <si>
    <t>LEUNG Chun Wing (01)</t>
  </si>
  <si>
    <t>LI, Andrew Vincent (01)</t>
  </si>
  <si>
    <t>PANG Hiu Fung (01)</t>
  </si>
  <si>
    <t>SHUM Fai Nin (01)</t>
  </si>
  <si>
    <t>TSO Ki (01)</t>
  </si>
  <si>
    <t>WAN Pui Hang (01)</t>
  </si>
  <si>
    <t>YEUNG Wai Wai (01)</t>
  </si>
  <si>
    <t>YIP Siu Wing (01)</t>
  </si>
  <si>
    <t>CHAN Cheuk Him, Adrain (--)</t>
  </si>
  <si>
    <t>Mofos</t>
  </si>
  <si>
    <t>CHAN Tin Yeung, Joseph (96)</t>
  </si>
  <si>
    <t>CHIU, Lorenso (96)</t>
  </si>
  <si>
    <t>CHOW Yun Kei, Jimmy (--)</t>
  </si>
  <si>
    <t>IP Wing Yiu (98)</t>
  </si>
  <si>
    <t>KOAY Chung Tin, Timothy (96)</t>
  </si>
  <si>
    <t>KONG Cheuk Wing (03)</t>
  </si>
  <si>
    <t>KWAN Pak Kei (96)</t>
  </si>
  <si>
    <t>LAM Wai Kei (96)</t>
  </si>
  <si>
    <t>PANG Chun Kin, Oscar (--)</t>
  </si>
  <si>
    <t>PIANG Sang, Simon Loon Kwong (96)</t>
  </si>
  <si>
    <t>SO Wai Bun, Bryan (98)</t>
  </si>
  <si>
    <t>TAM King Chung (--)</t>
  </si>
  <si>
    <t>TANG Hong Lun, Anson (--)</t>
  </si>
  <si>
    <t>TSUI Wing Fai, Tony (96)</t>
  </si>
  <si>
    <t>WONG Kin Ming (--)</t>
  </si>
  <si>
    <t>NICE TEAM</t>
  </si>
  <si>
    <t>CHIU, Derek (--)</t>
  </si>
  <si>
    <t>S &amp; P</t>
  </si>
  <si>
    <t>KWAN, Max (85)</t>
  </si>
  <si>
    <t>LAI, Donny (85)</t>
  </si>
  <si>
    <t>LAM, Wesley (--)</t>
  </si>
  <si>
    <t>LAU, Martin (85)</t>
  </si>
  <si>
    <t>LIU Ho Kwong (--)</t>
  </si>
  <si>
    <t>LIU, Victor (85)</t>
  </si>
  <si>
    <t>SHUM, Eddie (--)</t>
  </si>
  <si>
    <t>TANG, Peter (85)</t>
  </si>
  <si>
    <t>WONG, Alex (85)</t>
  </si>
  <si>
    <t>YEUNG, Alex (85)</t>
  </si>
  <si>
    <t>YUEN Ping Wa (85)</t>
  </si>
  <si>
    <t>YUEN, Sunny (85)</t>
  </si>
  <si>
    <t>CHEUNG Ka Lung (--)</t>
  </si>
  <si>
    <t>SHOOTERS</t>
  </si>
  <si>
    <t>CHONG Ho Chuen (92)</t>
  </si>
  <si>
    <t>CHOY Siu Kam, David (92)</t>
  </si>
  <si>
    <t>IP Ting Pong (92)</t>
  </si>
  <si>
    <t>KU Yee Hong (94)</t>
  </si>
  <si>
    <t>LAM Kwok Hung (93)</t>
  </si>
  <si>
    <t>LAU Kin Hang (92)</t>
  </si>
  <si>
    <t>LEUNG King Piu (93)</t>
  </si>
  <si>
    <t>NG Yan Ho (93)</t>
  </si>
  <si>
    <t>SIAW Mo Pun (92)</t>
  </si>
  <si>
    <t>TSANG Chun Sing (--)</t>
  </si>
  <si>
    <t>TSUI Kin Sum (94)</t>
  </si>
  <si>
    <t>TSUI Kin Yue (92)</t>
  </si>
  <si>
    <t>WONG Ka Kin (93)</t>
  </si>
  <si>
    <t>WONG Ping Yee (93)</t>
  </si>
  <si>
    <t>WONG Shing Mun (--)</t>
  </si>
  <si>
    <t>CHAN Chi Shing (--)</t>
  </si>
  <si>
    <t>Soccer Mania</t>
  </si>
  <si>
    <t>CHUNG Wai Yiu (--)</t>
  </si>
  <si>
    <t>FOK Chi Wai (93)</t>
  </si>
  <si>
    <t>LEE Ka Chun (--)</t>
  </si>
  <si>
    <t>LO Yam (93)</t>
  </si>
  <si>
    <t>MAN Ka Hin (02)</t>
  </si>
  <si>
    <t>NG Wai Kit (02)</t>
  </si>
  <si>
    <t>SIN Tai Wai (--)</t>
  </si>
  <si>
    <t>WAI Yiu Tong (94)</t>
  </si>
  <si>
    <t>WONG Sun Fung (--)</t>
  </si>
  <si>
    <t>YANG Man Lung (94)</t>
  </si>
  <si>
    <t>YUEN Wing Hang (94)</t>
  </si>
  <si>
    <t>NG, Terence (69)</t>
  </si>
  <si>
    <t>Team 69</t>
  </si>
  <si>
    <t>SIU, Paul (69)</t>
  </si>
  <si>
    <t>MAK Kam Hung (69)</t>
  </si>
  <si>
    <t>TSE, Laurence (69)</t>
  </si>
  <si>
    <t>KWOK Hok Leung (69)</t>
  </si>
  <si>
    <t>SO Wai Keung (69)</t>
  </si>
  <si>
    <t>WU Yau Yat, David (69)</t>
  </si>
  <si>
    <t>LI Wing Kong (69)</t>
  </si>
  <si>
    <t>HO Lok Fun (69)</t>
  </si>
  <si>
    <t>CHANG Ka Ki, George (69)</t>
  </si>
  <si>
    <t>WONG Nei Yeung, Noel (69)</t>
  </si>
  <si>
    <t>NG Tin Hoi, Stephen (69)</t>
  </si>
  <si>
    <t>CHU, George (69)</t>
  </si>
  <si>
    <t>CHEUNG Yat Chun (95)</t>
  </si>
  <si>
    <t>Vampire</t>
  </si>
  <si>
    <t>CHOW Kin Fung (--)</t>
  </si>
  <si>
    <t>CHUNG Yiu Wah (95)</t>
  </si>
  <si>
    <t>KWONG Hui Lok (95)</t>
  </si>
  <si>
    <t>LEUNG Kin Kei (95)</t>
  </si>
  <si>
    <t>LO Wai Hon (--)</t>
  </si>
  <si>
    <t>MAK Ka Chun (--)</t>
  </si>
  <si>
    <t>MAK Ka Hung (--)</t>
  </si>
  <si>
    <t>MAK Sze Chun (--)</t>
  </si>
  <si>
    <t>POON Chun Yu (95)</t>
  </si>
  <si>
    <t>TAM Chi Tat (95)</t>
  </si>
  <si>
    <t>YAU King Tak (95)</t>
  </si>
  <si>
    <t>Control</t>
  </si>
  <si>
    <t>Player</t>
  </si>
  <si>
    <t>Team</t>
  </si>
  <si>
    <t>Score</t>
  </si>
  <si>
    <t>Top scorers - updated on</t>
  </si>
  <si>
    <t>WONG Mang Tak, Issac (93)</t>
  </si>
  <si>
    <t>LAI Man Jun (--)</t>
  </si>
  <si>
    <t>YIP Chi Tao (97)</t>
  </si>
  <si>
    <t>YIU Wing Shun, Jim (75)</t>
  </si>
  <si>
    <t>CHEUNG Kwok Chuen, Powell (--)</t>
  </si>
  <si>
    <t>CHAU Chuen Tak, Oliver (75)</t>
  </si>
  <si>
    <t>FOK Hing Wah, Thomas (75)</t>
  </si>
  <si>
    <t>LAU Hong Kong, Eddie (75)</t>
  </si>
  <si>
    <t>LIU Man Shan, Louis (75)</t>
  </si>
  <si>
    <t>WONG Man Kit, Simon (75)</t>
  </si>
  <si>
    <t>WONG Tik Tung, Joseph (75)</t>
  </si>
  <si>
    <t>AU Kwok Ho (03)</t>
  </si>
  <si>
    <t>HO Chi Long (95)</t>
  </si>
  <si>
    <t>WYK 1982</t>
  </si>
  <si>
    <t>LEUNG, Sam (82)</t>
  </si>
  <si>
    <t>CHUNG Kin Lai (82)</t>
  </si>
  <si>
    <t>TSUI, Raymond (82)</t>
  </si>
  <si>
    <t>LEE C M (82)</t>
  </si>
  <si>
    <t>LAM, David (82)</t>
  </si>
  <si>
    <t>TSO, Eddie (82)</t>
  </si>
  <si>
    <t>YIU Lap Sun, Stephen (82)</t>
  </si>
  <si>
    <t>HO, Alan (--)</t>
  </si>
  <si>
    <t>LAM Cheung Wai (94)</t>
  </si>
  <si>
    <t>YU Kin Lok (99)</t>
  </si>
  <si>
    <t>YAM Yik Hang (--)</t>
  </si>
  <si>
    <t>LUI, Felix (--)</t>
  </si>
  <si>
    <t>LEE Sai Cheong (01)</t>
  </si>
  <si>
    <t>CHU Kai Ching, Jeremy (01)</t>
  </si>
  <si>
    <t>TSE Chi Chiu (01)</t>
  </si>
  <si>
    <t>YU Yat Hang (99)</t>
  </si>
  <si>
    <t>MA Ka Fai (94)</t>
  </si>
  <si>
    <t>Vampire vs 75ers and Youngsters</t>
  </si>
  <si>
    <t>Salaroli Carson (96)</t>
  </si>
  <si>
    <t>JONG Chung Yin (96)</t>
  </si>
  <si>
    <t>WONG Hok Bun (96)</t>
  </si>
  <si>
    <t>YEUNG Chak Man (96)</t>
  </si>
  <si>
    <t>CHEUNG Shun Ling (96)</t>
  </si>
  <si>
    <t>HUI Chi Cheung (96)</t>
  </si>
  <si>
    <t>CHAN Kin Hon (96)</t>
  </si>
  <si>
    <t>LAM Cheuk Ho (96)</t>
  </si>
  <si>
    <t>POON Kwok Leung (96)</t>
  </si>
  <si>
    <t>TSANG Chun Fai (96)</t>
  </si>
  <si>
    <t>MOK Chung Kit (96)</t>
  </si>
  <si>
    <t>JIN Kui (96)</t>
  </si>
  <si>
    <t>WAN Siu Kai (96)</t>
  </si>
  <si>
    <t>LEUNG Wing Kit (96)</t>
  </si>
  <si>
    <t>CHO Wai Chung (96)</t>
  </si>
  <si>
    <t>CHAN Kar Yin (96)</t>
  </si>
  <si>
    <t>SHIU Yu Wah (--)</t>
  </si>
  <si>
    <t>CHEUNG Hang Yiu (02)</t>
  </si>
  <si>
    <t>LEE Kin Lik, Kenneth (02)</t>
  </si>
  <si>
    <t>NG Yik Him (00)</t>
  </si>
  <si>
    <t>TSANG Ka Wai (02)</t>
  </si>
  <si>
    <t>TSE Man Chun (00)</t>
  </si>
  <si>
    <t>LEUNG Chun Ho, Ray (02)</t>
  </si>
  <si>
    <t>LO King Pan (--)</t>
  </si>
  <si>
    <t>NG Ka Wai (00)</t>
  </si>
  <si>
    <t>CHOW Siu Cheong, Vincent (02)</t>
  </si>
  <si>
    <t>TSE Pui Fung, Victor (02)</t>
  </si>
  <si>
    <t>LAU Chi Ho, Ivan (02)</t>
  </si>
  <si>
    <t>WONG Long Kin (02)</t>
  </si>
  <si>
    <t>POON Hin Sun, Patrick (02)</t>
  </si>
  <si>
    <t>LEUNG Ka Yu (03)</t>
  </si>
  <si>
    <t>LI Kin Lun, Lester (02)</t>
  </si>
  <si>
    <t>NG Tsz Kin (02)</t>
  </si>
  <si>
    <t>LIU Pui Yin, Benny (01)</t>
  </si>
  <si>
    <t>WAN Ka Kit (03)</t>
  </si>
  <si>
    <t>LIU Chuen Fai (--)</t>
  </si>
  <si>
    <t>LAU Chi Yang (--)</t>
  </si>
  <si>
    <t>LEUNG Ho Kong, Sam (02)</t>
  </si>
  <si>
    <t>WONG Chun Kan, Anthony (98)</t>
  </si>
  <si>
    <t>LAU Wing Heng (98)</t>
  </si>
  <si>
    <t>CHAN Ron Sing, Ronson (98)</t>
  </si>
  <si>
    <t>CHOW Wing Kei (98)</t>
  </si>
  <si>
    <t>LEUNG Tsz Tun (98)</t>
  </si>
  <si>
    <t>TO Hiu Lam (98)</t>
  </si>
  <si>
    <t>CHAN Kin Pong (98)</t>
  </si>
  <si>
    <t>MA Sze Leung (98)</t>
  </si>
  <si>
    <t>FUNG Keen Kei (98)</t>
  </si>
  <si>
    <t>KWOK Ka Fung, Peter (98)</t>
  </si>
  <si>
    <t>CHEUNG Yin Cheong (97)</t>
  </si>
  <si>
    <t>CHAN Hold Yan (97)</t>
  </si>
  <si>
    <t>TSANG Sze Chun (98)</t>
  </si>
  <si>
    <t>YIP Pui Yeung (98)</t>
  </si>
  <si>
    <t>LEUNG Chi Ming (--)</t>
  </si>
  <si>
    <t>LEUNG Yui (--)</t>
  </si>
  <si>
    <t>Revival 2K1 vs Dortmund</t>
  </si>
  <si>
    <t>S &amp; P vs Delay</t>
  </si>
  <si>
    <t>Freedub United vs Youth United</t>
  </si>
  <si>
    <t>YEAR 98</t>
  </si>
  <si>
    <t>WU Yu Wai (98)</t>
  </si>
  <si>
    <t>LAM Ting Fung, Paul (98)</t>
  </si>
  <si>
    <t>LEE Chung Ming (98)</t>
  </si>
  <si>
    <t>LEE Hang Kei (98)</t>
  </si>
  <si>
    <t>MA Kuen Sang, Ken (98)</t>
  </si>
  <si>
    <t>LEUNG Ka Tai, David (98)</t>
  </si>
  <si>
    <t>FU Hay Yeung (98)</t>
  </si>
  <si>
    <t>TSE Kar Man (98)</t>
  </si>
  <si>
    <t>SO Wang Bon, Edward (98)</t>
  </si>
  <si>
    <t>HSU Chi Yi, Jeremy (98)</t>
  </si>
  <si>
    <t>TANG Chi Kin, Eugene (98)</t>
  </si>
  <si>
    <t>KOO Siu Wai, David (98)</t>
  </si>
  <si>
    <t>SIT Ying Wah, Edward (98)</t>
  </si>
  <si>
    <t>LO Chi Chung (--)</t>
  </si>
  <si>
    <t>JONG Chun Mo (--)</t>
  </si>
  <si>
    <t>WAN Tai Keung (--)</t>
  </si>
  <si>
    <t>CHU Tsz Ping (96)</t>
  </si>
  <si>
    <t>LAI Wai Chun (98)</t>
  </si>
  <si>
    <t>KONG Chak Lam (97)</t>
  </si>
  <si>
    <t>YAU Chi Hou (97)</t>
  </si>
  <si>
    <t>LAU Kai Cheong (97)</t>
  </si>
  <si>
    <t>CHOW Chung Hei (97)</t>
  </si>
  <si>
    <t>TAI On Ting (97)</t>
  </si>
  <si>
    <t>LAU Cheung Ka (--)</t>
  </si>
  <si>
    <t>WONG Yuk Man (--)</t>
  </si>
  <si>
    <t>CHOI Tat Wa (--)</t>
  </si>
  <si>
    <t>LEUNG Shu Lai (99)</t>
  </si>
  <si>
    <t>WONG Wai Yip (97)</t>
  </si>
  <si>
    <t>WONG Sui Ming (80)</t>
  </si>
  <si>
    <t>POON Chun Yu (96)</t>
  </si>
  <si>
    <t>WONG Shu Yuen (--)</t>
  </si>
  <si>
    <t>CHEUNG Yick Cheong (97)</t>
  </si>
  <si>
    <t>CHAN Chun Yin (--)</t>
  </si>
  <si>
    <t>4 : 1</t>
  </si>
  <si>
    <t>1 : 4</t>
  </si>
  <si>
    <t>HO Sau Yuen (69)</t>
  </si>
  <si>
    <t>NG Chi Shing (--)</t>
  </si>
  <si>
    <t>FONG, Monty (69)</t>
  </si>
  <si>
    <t>2 : 6</t>
  </si>
  <si>
    <t>MAK Yiu Kwong (--)</t>
  </si>
  <si>
    <t>WONG Wai Kin (96)</t>
  </si>
  <si>
    <t>LEUNG Ka Man (--)</t>
  </si>
  <si>
    <t>LUK Kai Yin (91)</t>
  </si>
  <si>
    <t>4 : 2</t>
  </si>
  <si>
    <t>Own goal / walkover</t>
  </si>
  <si>
    <t>CHAN Tai Chun (93)</t>
  </si>
  <si>
    <t>2 : 0</t>
  </si>
  <si>
    <t>TSANG Sing Kit (96)</t>
  </si>
  <si>
    <t>TSANG Chin Pang (--)</t>
  </si>
  <si>
    <t>1 : 3</t>
  </si>
  <si>
    <t>Soccer Mania vs Happy Soccer</t>
  </si>
  <si>
    <t>8 : 1</t>
  </si>
  <si>
    <t>4 : 0</t>
  </si>
  <si>
    <t>0 : 1</t>
  </si>
  <si>
    <t>0 : 2</t>
  </si>
  <si>
    <t>1 : 0</t>
  </si>
  <si>
    <t>2 : 1</t>
  </si>
  <si>
    <t>A</t>
  </si>
  <si>
    <t>35, 68, 79</t>
  </si>
  <si>
    <t>2:30 - 3:25 pm</t>
  </si>
  <si>
    <t>5 : 2</t>
  </si>
  <si>
    <t>3:30 - 4:25 pm</t>
  </si>
  <si>
    <t>2 : 0</t>
  </si>
  <si>
    <t>4:30 - 5:25 pm</t>
  </si>
  <si>
    <t>1 : 2</t>
  </si>
  <si>
    <t>B / C</t>
  </si>
  <si>
    <t>89, 101, 23</t>
  </si>
  <si>
    <t>4 : 0</t>
  </si>
  <si>
    <t>5 : 3</t>
  </si>
  <si>
    <t>2 : 6</t>
  </si>
  <si>
    <t>A</t>
  </si>
  <si>
    <t>45, 68, 79</t>
  </si>
  <si>
    <t>2:30 - 3:25 pm</t>
  </si>
  <si>
    <t>Delay vs Revival 2K1</t>
  </si>
  <si>
    <t>4 : 0</t>
  </si>
  <si>
    <t>3:30 - 4:25 pm</t>
  </si>
  <si>
    <t>S &amp; P vs Freedub United</t>
  </si>
  <si>
    <t>2 : 0</t>
  </si>
  <si>
    <t>4:30 - 5:25 pm</t>
  </si>
  <si>
    <t>Dortmund vs Youth United</t>
  </si>
  <si>
    <t>2 : 2</t>
  </si>
  <si>
    <t>B / C</t>
  </si>
  <si>
    <t>69, 81, 25</t>
  </si>
  <si>
    <t>3 : 0</t>
  </si>
  <si>
    <t>5 : 4</t>
  </si>
  <si>
    <t>6 : 1</t>
  </si>
  <si>
    <t>D</t>
  </si>
  <si>
    <t>102, 14, 57</t>
  </si>
  <si>
    <t>1 : 0</t>
  </si>
  <si>
    <t>0 : 2</t>
  </si>
  <si>
    <t>0 : 4</t>
  </si>
  <si>
    <t>Updated</t>
  </si>
  <si>
    <t xml:space="preserve">  : </t>
  </si>
  <si>
    <t>B / C</t>
  </si>
  <si>
    <t>D</t>
  </si>
  <si>
    <t>A</t>
  </si>
  <si>
    <t>buffer</t>
  </si>
  <si>
    <t>Christmas Holiday</t>
  </si>
  <si>
    <r>
      <t>7,</t>
    </r>
    <r>
      <rPr>
        <sz val="12"/>
        <rFont val="Times New Roman"/>
        <family val="1"/>
      </rPr>
      <t xml:space="preserve"> 28</t>
    </r>
  </si>
  <si>
    <t>B / C</t>
  </si>
  <si>
    <t>810, 91, 26</t>
  </si>
  <si>
    <t>2:30 - 3:25 pm</t>
  </si>
  <si>
    <t>6 : 4</t>
  </si>
  <si>
    <t>3:30 - 4:25 pm</t>
  </si>
  <si>
    <t>2 : 4</t>
  </si>
  <si>
    <t>4:30 - 5:25 pm</t>
  </si>
  <si>
    <t>0 : 6</t>
  </si>
  <si>
    <t>10TH WAH YAN LEAGUE CUP FOOTBALL TOURNAMENT</t>
  </si>
  <si>
    <t>Pending for update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</si>
</sst>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[$-C04]dd\ mmm\ yyyy"/>
    <numFmt numFmtId="187" formatCode="[$-409]hh:mm:ss\ AM/PM"/>
    <numFmt numFmtId="188" formatCode="dd\-mmm\-yy"/>
  </numFmts>
  <fonts count="25">
    <font>
      <sz val="12"/>
      <name val="新細明體"/>
      <family val="0"/>
    </font>
    <font>
      <sz val="10"/>
      <name val="Arial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2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2"/>
      <color indexed="12"/>
      <name val="Arial Narrow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2"/>
      <name val="新細明體"/>
      <family val="0"/>
    </font>
    <font>
      <b/>
      <sz val="12"/>
      <color indexed="22"/>
      <name val="Times New Roman"/>
      <family val="1"/>
    </font>
    <font>
      <b/>
      <sz val="12"/>
      <color indexed="22"/>
      <name val="細明體"/>
      <family val="3"/>
    </font>
    <font>
      <b/>
      <sz val="8"/>
      <name val="新細明體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5" fillId="2" borderId="0" xfId="15" applyFont="1" applyFill="1" applyBorder="1" applyAlignment="1">
      <alignment horizontal="center" vertical="top"/>
      <protection/>
    </xf>
    <xf numFmtId="0" fontId="5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3" borderId="2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11" fillId="2" borderId="3" xfId="15" applyFont="1" applyFill="1" applyBorder="1" applyAlignment="1">
      <alignment horizontal="center" vertical="top"/>
      <protection/>
    </xf>
    <xf numFmtId="0" fontId="11" fillId="2" borderId="4" xfId="15" applyFont="1" applyFill="1" applyBorder="1" applyAlignment="1">
      <alignment horizontal="center" vertical="top"/>
      <protection/>
    </xf>
    <xf numFmtId="0" fontId="11" fillId="2" borderId="2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11" fillId="2" borderId="0" xfId="15" applyFont="1" applyFill="1" applyBorder="1" applyAlignment="1">
      <alignment horizontal="center" vertical="top"/>
      <protection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1" fillId="2" borderId="5" xfId="15" applyFont="1" applyFill="1" applyBorder="1" applyAlignment="1">
      <alignment horizontal="center" vertical="top"/>
      <protection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" fontId="13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0" fontId="13" fillId="0" borderId="1" xfId="0" applyNumberFormat="1" applyFont="1" applyBorder="1" applyAlignment="1" quotePrefix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16" fontId="6" fillId="2" borderId="1" xfId="0" applyNumberFormat="1" applyFont="1" applyFill="1" applyBorder="1" applyAlignment="1">
      <alignment horizontal="center" vertical="top"/>
    </xf>
    <xf numFmtId="16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6" fontId="5" fillId="2" borderId="1" xfId="0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16" fontId="5" fillId="2" borderId="0" xfId="0" applyNumberFormat="1" applyFont="1" applyFill="1" applyBorder="1" applyAlignment="1">
      <alignment horizontal="center" vertical="top"/>
    </xf>
    <xf numFmtId="16" fontId="6" fillId="2" borderId="1" xfId="0" applyNumberFormat="1" applyFont="1" applyFill="1" applyBorder="1" applyAlignment="1" quotePrefix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15" applyFont="1" applyFill="1" applyBorder="1" applyAlignment="1">
      <alignment horizontal="center" vertical="top"/>
      <protection/>
    </xf>
    <xf numFmtId="0" fontId="5" fillId="3" borderId="17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17" fontId="5" fillId="3" borderId="20" xfId="0" applyNumberFormat="1" applyFont="1" applyFill="1" applyBorder="1" applyAlignment="1">
      <alignment horizontal="center" vertical="top"/>
    </xf>
    <xf numFmtId="17" fontId="5" fillId="3" borderId="1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5" fillId="3" borderId="19" xfId="15" applyFont="1" applyFill="1" applyBorder="1" applyAlignment="1">
      <alignment horizontal="center" vertical="top"/>
      <protection/>
    </xf>
    <xf numFmtId="0" fontId="5" fillId="3" borderId="21" xfId="15" applyFont="1" applyFill="1" applyBorder="1" applyAlignment="1">
      <alignment horizontal="center" vertical="top"/>
      <protection/>
    </xf>
    <xf numFmtId="0" fontId="5" fillId="3" borderId="22" xfId="15" applyFont="1" applyFill="1" applyBorder="1" applyAlignment="1">
      <alignment horizontal="center" vertical="top"/>
      <protection/>
    </xf>
    <xf numFmtId="0" fontId="1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7" borderId="0" xfId="0" applyFont="1" applyFill="1" applyAlignment="1">
      <alignment vertical="center"/>
    </xf>
    <xf numFmtId="0" fontId="14" fillId="0" borderId="24" xfId="0" applyFont="1" applyBorder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25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0" fontId="16" fillId="2" borderId="0" xfId="0" applyFont="1" applyFill="1" applyAlignment="1" quotePrefix="1">
      <alignment vertical="center"/>
    </xf>
    <xf numFmtId="0" fontId="18" fillId="2" borderId="0" xfId="21" applyFont="1" applyFill="1" applyAlignment="1">
      <alignment vertical="center"/>
    </xf>
    <xf numFmtId="41" fontId="11" fillId="2" borderId="2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right" vertical="top"/>
    </xf>
    <xf numFmtId="41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 applyProtection="1">
      <alignment horizontal="right" vertical="top"/>
      <protection locked="0"/>
    </xf>
    <xf numFmtId="0" fontId="14" fillId="5" borderId="0" xfId="0" applyFont="1" applyFill="1" applyBorder="1" applyAlignment="1" applyProtection="1">
      <alignment vertical="center"/>
      <protection locked="0"/>
    </xf>
    <xf numFmtId="0" fontId="11" fillId="5" borderId="1" xfId="0" applyFont="1" applyFill="1" applyBorder="1" applyAlignment="1">
      <alignment horizontal="center" vertical="center"/>
    </xf>
    <xf numFmtId="16" fontId="13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" fontId="13" fillId="0" borderId="26" xfId="0" applyNumberFormat="1" applyFont="1" applyFill="1" applyBorder="1" applyAlignment="1">
      <alignment horizontal="center" vertical="center"/>
    </xf>
    <xf numFmtId="16" fontId="13" fillId="0" borderId="18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3" borderId="18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vertical="top"/>
    </xf>
    <xf numFmtId="0" fontId="12" fillId="2" borderId="27" xfId="0" applyFont="1" applyFill="1" applyBorder="1" applyAlignment="1">
      <alignment vertical="top"/>
    </xf>
    <xf numFmtId="0" fontId="22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16" fontId="22" fillId="2" borderId="1" xfId="0" applyNumberFormat="1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10" fillId="2" borderId="28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0" fillId="2" borderId="30" xfId="0" applyFont="1" applyFill="1" applyBorder="1" applyAlignment="1">
      <alignment horizontal="center" vertical="top"/>
    </xf>
    <xf numFmtId="0" fontId="10" fillId="2" borderId="31" xfId="0" applyFont="1" applyFill="1" applyBorder="1" applyAlignment="1">
      <alignment horizontal="center" vertical="top"/>
    </xf>
    <xf numFmtId="0" fontId="10" fillId="2" borderId="32" xfId="0" applyFont="1" applyFill="1" applyBorder="1" applyAlignment="1">
      <alignment horizontal="center" vertical="top"/>
    </xf>
    <xf numFmtId="15" fontId="15" fillId="2" borderId="17" xfId="0" applyNumberFormat="1" applyFont="1" applyFill="1" applyBorder="1" applyAlignment="1">
      <alignment vertical="center"/>
    </xf>
    <xf numFmtId="0" fontId="14" fillId="8" borderId="0" xfId="0" applyFont="1" applyFill="1" applyBorder="1" applyAlignment="1" applyProtection="1">
      <alignment vertical="center"/>
      <protection locked="0"/>
    </xf>
    <xf numFmtId="0" fontId="14" fillId="8" borderId="0" xfId="0" applyFont="1" applyFill="1" applyAlignment="1">
      <alignment vertical="center"/>
    </xf>
    <xf numFmtId="188" fontId="12" fillId="2" borderId="33" xfId="0" applyNumberFormat="1" applyFont="1" applyFill="1" applyBorder="1" applyAlignment="1">
      <alignment vertical="top"/>
    </xf>
    <xf numFmtId="188" fontId="21" fillId="0" borderId="34" xfId="0" applyNumberFormat="1" applyFont="1" applyBorder="1" applyAlignment="1">
      <alignment vertical="top"/>
    </xf>
    <xf numFmtId="0" fontId="11" fillId="3" borderId="23" xfId="0" applyFont="1" applyFill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" xfId="0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3" fillId="0" borderId="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" fontId="13" fillId="0" borderId="6" xfId="0" applyNumberFormat="1" applyFont="1" applyFill="1" applyBorder="1" applyAlignment="1">
      <alignment horizontal="center" vertical="center"/>
    </xf>
    <xf numFmtId="16" fontId="13" fillId="0" borderId="26" xfId="0" applyNumberFormat="1" applyFont="1" applyFill="1" applyBorder="1" applyAlignment="1">
      <alignment horizontal="center" vertical="center"/>
    </xf>
    <xf numFmtId="16" fontId="13" fillId="0" borderId="18" xfId="0" applyNumberFormat="1" applyFont="1" applyFill="1" applyBorder="1" applyAlignment="1">
      <alignment horizontal="center" vertical="center"/>
    </xf>
    <xf numFmtId="16" fontId="11" fillId="0" borderId="6" xfId="0" applyNumberFormat="1" applyFont="1" applyFill="1" applyBorder="1" applyAlignment="1">
      <alignment horizontal="center" vertical="center"/>
    </xf>
    <xf numFmtId="16" fontId="11" fillId="0" borderId="26" xfId="0" applyNumberFormat="1" applyFont="1" applyFill="1" applyBorder="1" applyAlignment="1">
      <alignment horizontal="center" vertical="center"/>
    </xf>
    <xf numFmtId="16" fontId="11" fillId="0" borderId="18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16" fontId="13" fillId="0" borderId="6" xfId="0" applyNumberFormat="1" applyFont="1" applyBorder="1" applyAlignment="1">
      <alignment horizontal="center" vertical="center"/>
    </xf>
    <xf numFmtId="16" fontId="13" fillId="0" borderId="26" xfId="0" applyNumberFormat="1" applyFont="1" applyBorder="1" applyAlignment="1">
      <alignment horizontal="center" vertical="center"/>
    </xf>
    <xf numFmtId="16" fontId="13" fillId="0" borderId="18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 applyProtection="1">
      <alignment horizontal="center" vertical="center"/>
      <protection locked="0"/>
    </xf>
    <xf numFmtId="0" fontId="14" fillId="9" borderId="23" xfId="0" applyFont="1" applyFill="1" applyBorder="1" applyAlignment="1" applyProtection="1">
      <alignment horizontal="center" vertical="center"/>
      <protection locked="0"/>
    </xf>
    <xf numFmtId="0" fontId="14" fillId="9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/>
    </xf>
  </cellXfs>
  <cellStyles count="9">
    <cellStyle name="Normal" xfId="0"/>
    <cellStyle name="一般_7th WYLCT contact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5.25390625" style="5" customWidth="1"/>
    <col min="2" max="2" width="32.75390625" style="5" customWidth="1"/>
    <col min="3" max="16384" width="9.00390625" style="5" customWidth="1"/>
  </cols>
  <sheetData>
    <row r="1" spans="1:2" ht="16.5" thickBot="1">
      <c r="A1" s="2" t="s">
        <v>258</v>
      </c>
      <c r="B1" s="2"/>
    </row>
    <row r="2" spans="1:11" ht="16.5" thickBot="1">
      <c r="A2" s="2" t="s">
        <v>207</v>
      </c>
      <c r="B2" s="2"/>
      <c r="C2" s="2"/>
      <c r="I2" s="115" t="s">
        <v>688</v>
      </c>
      <c r="J2" s="130">
        <v>39883</v>
      </c>
      <c r="K2" s="131"/>
    </row>
    <row r="3" spans="1:11" ht="33" customHeight="1">
      <c r="A3" s="7"/>
      <c r="B3" s="7"/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  <c r="I3" s="113" t="s">
        <v>60</v>
      </c>
      <c r="J3" s="113" t="s">
        <v>61</v>
      </c>
      <c r="K3" s="114" t="s">
        <v>69</v>
      </c>
    </row>
    <row r="4" spans="1:11" ht="18" customHeight="1">
      <c r="A4" s="132" t="s">
        <v>66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5">
      <c r="A5" s="9"/>
      <c r="B5" s="9" t="s">
        <v>79</v>
      </c>
      <c r="C5" s="99">
        <f aca="true" t="shared" si="0" ref="C5:C29">SUM(D5:F5)</f>
        <v>3</v>
      </c>
      <c r="D5" s="102">
        <f>1+1</f>
        <v>2</v>
      </c>
      <c r="E5" s="102">
        <f>1</f>
        <v>1</v>
      </c>
      <c r="F5" s="102"/>
      <c r="G5" s="102">
        <f>6+2+2</f>
        <v>10</v>
      </c>
      <c r="H5" s="102">
        <f>2+1+2</f>
        <v>5</v>
      </c>
      <c r="I5" s="101">
        <f aca="true" t="shared" si="1" ref="I5:I10">G5-H5</f>
        <v>5</v>
      </c>
      <c r="J5" s="101">
        <f aca="true" t="shared" si="2" ref="J5:J10">+D5*3+E5*1</f>
        <v>7</v>
      </c>
      <c r="K5" s="100"/>
    </row>
    <row r="6" spans="1:11" ht="15">
      <c r="A6" s="9"/>
      <c r="B6" s="9" t="s">
        <v>9</v>
      </c>
      <c r="C6" s="99">
        <f t="shared" si="0"/>
        <v>3</v>
      </c>
      <c r="D6" s="102">
        <f>1+1</f>
        <v>2</v>
      </c>
      <c r="E6" s="102"/>
      <c r="F6" s="102">
        <f>1</f>
        <v>1</v>
      </c>
      <c r="G6" s="102">
        <f>1+0+4</f>
        <v>5</v>
      </c>
      <c r="H6" s="102">
        <f>0+2+0</f>
        <v>2</v>
      </c>
      <c r="I6" s="101">
        <f t="shared" si="1"/>
        <v>3</v>
      </c>
      <c r="J6" s="101">
        <f t="shared" si="2"/>
        <v>6</v>
      </c>
      <c r="K6" s="100"/>
    </row>
    <row r="7" spans="1:11" ht="15">
      <c r="A7" s="9"/>
      <c r="B7" s="9" t="s">
        <v>201</v>
      </c>
      <c r="C7" s="99">
        <f t="shared" si="0"/>
        <v>3</v>
      </c>
      <c r="D7" s="102">
        <f>1</f>
        <v>1</v>
      </c>
      <c r="E7" s="102">
        <f>1+1</f>
        <v>2</v>
      </c>
      <c r="F7" s="102"/>
      <c r="G7" s="102">
        <f>1+2+2</f>
        <v>5</v>
      </c>
      <c r="H7" s="102">
        <f>1+0+2</f>
        <v>3</v>
      </c>
      <c r="I7" s="101">
        <f t="shared" si="1"/>
        <v>2</v>
      </c>
      <c r="J7" s="101">
        <f t="shared" si="2"/>
        <v>5</v>
      </c>
      <c r="K7" s="100"/>
    </row>
    <row r="8" spans="1:11" ht="15">
      <c r="A8" s="9"/>
      <c r="B8" s="9" t="s">
        <v>77</v>
      </c>
      <c r="C8" s="99">
        <f t="shared" si="0"/>
        <v>3</v>
      </c>
      <c r="D8" s="102">
        <f>1</f>
        <v>1</v>
      </c>
      <c r="E8" s="102">
        <f>1</f>
        <v>1</v>
      </c>
      <c r="F8" s="102">
        <f>1</f>
        <v>1</v>
      </c>
      <c r="G8" s="102">
        <f>1+5+0</f>
        <v>6</v>
      </c>
      <c r="H8" s="102">
        <f>1+2+4</f>
        <v>7</v>
      </c>
      <c r="I8" s="101">
        <f t="shared" si="1"/>
        <v>-1</v>
      </c>
      <c r="J8" s="101">
        <f t="shared" si="2"/>
        <v>4</v>
      </c>
      <c r="K8" s="100"/>
    </row>
    <row r="9" spans="1:11" ht="15">
      <c r="A9" s="9"/>
      <c r="B9" s="9" t="s">
        <v>11</v>
      </c>
      <c r="C9" s="99">
        <f t="shared" si="0"/>
        <v>3</v>
      </c>
      <c r="D9" s="102">
        <f>1</f>
        <v>1</v>
      </c>
      <c r="E9" s="102"/>
      <c r="F9" s="102">
        <f>1+1</f>
        <v>2</v>
      </c>
      <c r="G9" s="102">
        <f>0+1+2</f>
        <v>3</v>
      </c>
      <c r="H9" s="102">
        <f>1+2+0</f>
        <v>3</v>
      </c>
      <c r="I9" s="101">
        <f t="shared" si="1"/>
        <v>0</v>
      </c>
      <c r="J9" s="101">
        <f t="shared" si="2"/>
        <v>3</v>
      </c>
      <c r="K9" s="100"/>
    </row>
    <row r="10" spans="1:11" ht="15">
      <c r="A10" s="9"/>
      <c r="B10" s="9" t="s">
        <v>208</v>
      </c>
      <c r="C10" s="99">
        <f t="shared" si="0"/>
        <v>3</v>
      </c>
      <c r="D10" s="102"/>
      <c r="E10" s="102"/>
      <c r="F10" s="102">
        <f>1+1+1</f>
        <v>3</v>
      </c>
      <c r="G10" s="102">
        <f>2+2+0</f>
        <v>4</v>
      </c>
      <c r="H10" s="102">
        <f>6+5+2</f>
        <v>13</v>
      </c>
      <c r="I10" s="101">
        <f t="shared" si="1"/>
        <v>-9</v>
      </c>
      <c r="J10" s="101">
        <f t="shared" si="2"/>
        <v>0</v>
      </c>
      <c r="K10" s="100"/>
    </row>
    <row r="11" spans="1:11" ht="15">
      <c r="A11" s="132" t="s">
        <v>82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4"/>
    </row>
    <row r="12" spans="1:11" ht="15">
      <c r="A12" s="11"/>
      <c r="B12" s="11" t="s">
        <v>10</v>
      </c>
      <c r="C12" s="99">
        <f t="shared" si="0"/>
        <v>4</v>
      </c>
      <c r="D12" s="102">
        <f>1+1+1</f>
        <v>3</v>
      </c>
      <c r="E12" s="102">
        <f>1</f>
        <v>1</v>
      </c>
      <c r="F12" s="102"/>
      <c r="G12" s="102">
        <f>1+2+6+4</f>
        <v>13</v>
      </c>
      <c r="H12" s="102">
        <f>1+0+1+2</f>
        <v>4</v>
      </c>
      <c r="I12" s="101">
        <f>G12-H12</f>
        <v>9</v>
      </c>
      <c r="J12" s="101">
        <f>+D12*3+E12*1</f>
        <v>10</v>
      </c>
      <c r="K12" s="100"/>
    </row>
    <row r="13" spans="1:11" ht="15">
      <c r="A13" s="11"/>
      <c r="B13" s="11" t="s">
        <v>85</v>
      </c>
      <c r="C13" s="99">
        <f t="shared" si="0"/>
        <v>3</v>
      </c>
      <c r="D13" s="102">
        <f>1+1</f>
        <v>2</v>
      </c>
      <c r="E13" s="102"/>
      <c r="F13" s="102">
        <f>1</f>
        <v>1</v>
      </c>
      <c r="G13" s="102">
        <f>0+5+6</f>
        <v>11</v>
      </c>
      <c r="H13" s="102">
        <f>2+3+4</f>
        <v>9</v>
      </c>
      <c r="I13" s="101">
        <f>G13-H13</f>
        <v>2</v>
      </c>
      <c r="J13" s="101">
        <f>+D13*3+E13*1</f>
        <v>6</v>
      </c>
      <c r="K13" s="100"/>
    </row>
    <row r="14" spans="1:11" ht="15">
      <c r="A14" s="9"/>
      <c r="B14" s="9" t="s">
        <v>33</v>
      </c>
      <c r="C14" s="99">
        <f t="shared" si="0"/>
        <v>3</v>
      </c>
      <c r="D14" s="102">
        <f>1</f>
        <v>1</v>
      </c>
      <c r="E14" s="102">
        <f>1</f>
        <v>1</v>
      </c>
      <c r="F14" s="102">
        <f>1</f>
        <v>1</v>
      </c>
      <c r="G14" s="102">
        <f>1+6+4</f>
        <v>11</v>
      </c>
      <c r="H14" s="102">
        <f>1+2+6</f>
        <v>9</v>
      </c>
      <c r="I14" s="101">
        <f>G14-H14</f>
        <v>2</v>
      </c>
      <c r="J14" s="101">
        <f>+D14*3+E14*1</f>
        <v>4</v>
      </c>
      <c r="K14" s="100"/>
    </row>
    <row r="15" spans="1:11" ht="15">
      <c r="A15" s="11"/>
      <c r="B15" s="11" t="s">
        <v>7</v>
      </c>
      <c r="C15" s="99">
        <f t="shared" si="0"/>
        <v>3</v>
      </c>
      <c r="D15" s="102">
        <f>1</f>
        <v>1</v>
      </c>
      <c r="E15" s="102"/>
      <c r="F15" s="102">
        <f>1+1</f>
        <v>2</v>
      </c>
      <c r="G15" s="102">
        <f>4+2+1</f>
        <v>7</v>
      </c>
      <c r="H15" s="102">
        <f>1+6+6</f>
        <v>13</v>
      </c>
      <c r="I15" s="101">
        <f>G15-H15</f>
        <v>-6</v>
      </c>
      <c r="J15" s="101">
        <f>+D15*3+E15*1</f>
        <v>3</v>
      </c>
      <c r="K15" s="100"/>
    </row>
    <row r="16" spans="1:11" ht="15">
      <c r="A16" s="18"/>
      <c r="B16" s="18" t="s">
        <v>87</v>
      </c>
      <c r="C16" s="99">
        <f t="shared" si="0"/>
        <v>3</v>
      </c>
      <c r="D16" s="102"/>
      <c r="E16" s="102"/>
      <c r="F16" s="102">
        <f>1+1+1</f>
        <v>3</v>
      </c>
      <c r="G16" s="102">
        <f>1+3+2</f>
        <v>6</v>
      </c>
      <c r="H16" s="102">
        <f>4+5+4</f>
        <v>13</v>
      </c>
      <c r="I16" s="101">
        <f>G16-H16</f>
        <v>-7</v>
      </c>
      <c r="J16" s="101">
        <f>+D16*3+E16*1</f>
        <v>0</v>
      </c>
      <c r="K16" s="100"/>
    </row>
    <row r="17" spans="1:11" ht="15">
      <c r="A17" s="132" t="s">
        <v>83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4"/>
    </row>
    <row r="18" spans="1:11" ht="15">
      <c r="A18" s="11"/>
      <c r="B18" s="11" t="s">
        <v>25</v>
      </c>
      <c r="C18" s="99">
        <f t="shared" si="0"/>
        <v>3</v>
      </c>
      <c r="D18" s="102">
        <f>1+1+1</f>
        <v>3</v>
      </c>
      <c r="E18" s="102"/>
      <c r="F18" s="102"/>
      <c r="G18" s="102">
        <f>4+4+3</f>
        <v>11</v>
      </c>
      <c r="H18" s="102">
        <f>2+0+0</f>
        <v>2</v>
      </c>
      <c r="I18" s="101">
        <f>G18-H18</f>
        <v>9</v>
      </c>
      <c r="J18" s="101">
        <f>+D18*3+E18*1</f>
        <v>9</v>
      </c>
      <c r="K18" s="100"/>
    </row>
    <row r="19" spans="1:11" ht="15">
      <c r="A19" s="11"/>
      <c r="B19" s="11" t="s">
        <v>173</v>
      </c>
      <c r="C19" s="99">
        <f t="shared" si="0"/>
        <v>3</v>
      </c>
      <c r="D19" s="102">
        <f>1+1+1</f>
        <v>3</v>
      </c>
      <c r="E19" s="102"/>
      <c r="F19" s="102"/>
      <c r="G19" s="102">
        <f>3+1+5</f>
        <v>9</v>
      </c>
      <c r="H19" s="102">
        <f>1+0+4</f>
        <v>5</v>
      </c>
      <c r="I19" s="101">
        <f>G19-H19</f>
        <v>4</v>
      </c>
      <c r="J19" s="101">
        <f>+D19*3+E19*1</f>
        <v>9</v>
      </c>
      <c r="K19" s="100"/>
    </row>
    <row r="20" spans="1:11" ht="15">
      <c r="A20" s="11"/>
      <c r="B20" s="11" t="s">
        <v>209</v>
      </c>
      <c r="C20" s="99">
        <f t="shared" si="0"/>
        <v>3</v>
      </c>
      <c r="D20" s="102">
        <f>1</f>
        <v>1</v>
      </c>
      <c r="E20" s="102"/>
      <c r="F20" s="102">
        <f>1+1</f>
        <v>2</v>
      </c>
      <c r="G20" s="102">
        <f>4+2+4</f>
        <v>10</v>
      </c>
      <c r="H20" s="102">
        <f>2+4+5</f>
        <v>11</v>
      </c>
      <c r="I20" s="101">
        <f>G20-H20</f>
        <v>-1</v>
      </c>
      <c r="J20" s="101">
        <f>+D20*3+E20*1</f>
        <v>3</v>
      </c>
      <c r="K20" s="100"/>
    </row>
    <row r="21" spans="1:11" ht="15">
      <c r="A21" s="9"/>
      <c r="B21" s="9" t="s">
        <v>12</v>
      </c>
      <c r="C21" s="99">
        <f t="shared" si="0"/>
        <v>4</v>
      </c>
      <c r="D21" s="102">
        <f>1</f>
        <v>1</v>
      </c>
      <c r="E21" s="102"/>
      <c r="F21" s="102">
        <f>1+1+1</f>
        <v>3</v>
      </c>
      <c r="G21" s="102">
        <f>2+0+0+6</f>
        <v>8</v>
      </c>
      <c r="H21" s="102">
        <f>4+1+3+0</f>
        <v>8</v>
      </c>
      <c r="I21" s="101">
        <f>G21-H21</f>
        <v>0</v>
      </c>
      <c r="J21" s="101">
        <f>+D21*3+E21*1</f>
        <v>3</v>
      </c>
      <c r="K21" s="100"/>
    </row>
    <row r="22" spans="1:11" ht="15">
      <c r="A22" s="18"/>
      <c r="B22" s="18" t="s">
        <v>91</v>
      </c>
      <c r="C22" s="99">
        <f t="shared" si="0"/>
        <v>3</v>
      </c>
      <c r="D22" s="102"/>
      <c r="E22" s="102"/>
      <c r="F22" s="102">
        <f>1+1+1</f>
        <v>3</v>
      </c>
      <c r="G22" s="102">
        <f>1+0</f>
        <v>1</v>
      </c>
      <c r="H22" s="102">
        <f>3+4+6</f>
        <v>13</v>
      </c>
      <c r="I22" s="101">
        <f>G22-H22</f>
        <v>-12</v>
      </c>
      <c r="J22" s="101">
        <f>+D22*3+E22*1</f>
        <v>0</v>
      </c>
      <c r="K22" s="100"/>
    </row>
    <row r="23" spans="1:11" ht="15">
      <c r="A23" s="132" t="s">
        <v>210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4"/>
    </row>
    <row r="24" spans="1:11" ht="15">
      <c r="A24" s="11"/>
      <c r="B24" s="11" t="s">
        <v>211</v>
      </c>
      <c r="C24" s="99">
        <f t="shared" si="0"/>
        <v>3</v>
      </c>
      <c r="D24" s="100">
        <f>1+1+1</f>
        <v>3</v>
      </c>
      <c r="E24" s="100"/>
      <c r="F24" s="100"/>
      <c r="G24" s="100">
        <f>4+2+1</f>
        <v>7</v>
      </c>
      <c r="H24" s="100">
        <f>0+1+0</f>
        <v>1</v>
      </c>
      <c r="I24" s="101">
        <f aca="true" t="shared" si="3" ref="I24:I29">G24-H24</f>
        <v>6</v>
      </c>
      <c r="J24" s="101">
        <f aca="true" t="shared" si="4" ref="J24:J29">+D24*3+E24*1</f>
        <v>9</v>
      </c>
      <c r="K24" s="100"/>
    </row>
    <row r="25" spans="1:11" ht="15">
      <c r="A25" s="11"/>
      <c r="B25" s="11" t="s">
        <v>8</v>
      </c>
      <c r="C25" s="99">
        <f t="shared" si="0"/>
        <v>3</v>
      </c>
      <c r="D25" s="100">
        <f>1+1</f>
        <v>2</v>
      </c>
      <c r="E25" s="100"/>
      <c r="F25" s="100">
        <f>1</f>
        <v>1</v>
      </c>
      <c r="G25" s="100">
        <f>8+4+0</f>
        <v>12</v>
      </c>
      <c r="H25" s="100">
        <f>1+2+1</f>
        <v>4</v>
      </c>
      <c r="I25" s="101">
        <f t="shared" si="3"/>
        <v>8</v>
      </c>
      <c r="J25" s="101">
        <f t="shared" si="4"/>
        <v>6</v>
      </c>
      <c r="K25" s="100"/>
    </row>
    <row r="26" spans="1:11" ht="15">
      <c r="A26" s="11"/>
      <c r="B26" s="11" t="s">
        <v>73</v>
      </c>
      <c r="C26" s="99">
        <f t="shared" si="0"/>
        <v>3</v>
      </c>
      <c r="D26" s="100">
        <f>1+1</f>
        <v>2</v>
      </c>
      <c r="E26" s="100"/>
      <c r="F26" s="100">
        <f>1</f>
        <v>1</v>
      </c>
      <c r="G26" s="100">
        <f>4+2+4</f>
        <v>10</v>
      </c>
      <c r="H26" s="100">
        <f>1+4+0</f>
        <v>5</v>
      </c>
      <c r="I26" s="101">
        <f t="shared" si="3"/>
        <v>5</v>
      </c>
      <c r="J26" s="101">
        <f t="shared" si="4"/>
        <v>6</v>
      </c>
      <c r="K26" s="100"/>
    </row>
    <row r="27" spans="1:11" ht="15">
      <c r="A27" s="11"/>
      <c r="B27" s="11" t="s">
        <v>28</v>
      </c>
      <c r="C27" s="99">
        <f t="shared" si="0"/>
        <v>3</v>
      </c>
      <c r="D27" s="100">
        <f>1</f>
        <v>1</v>
      </c>
      <c r="E27" s="100"/>
      <c r="F27" s="100">
        <f>1+1</f>
        <v>2</v>
      </c>
      <c r="G27" s="100">
        <f>1+1+2</f>
        <v>4</v>
      </c>
      <c r="H27" s="100">
        <f>4+2+0</f>
        <v>6</v>
      </c>
      <c r="I27" s="101">
        <f t="shared" si="3"/>
        <v>-2</v>
      </c>
      <c r="J27" s="101">
        <f t="shared" si="4"/>
        <v>3</v>
      </c>
      <c r="K27" s="100"/>
    </row>
    <row r="28" spans="1:11" ht="15">
      <c r="A28" s="11"/>
      <c r="B28" s="11" t="s">
        <v>51</v>
      </c>
      <c r="C28" s="99">
        <f t="shared" si="0"/>
        <v>3</v>
      </c>
      <c r="D28" s="100">
        <f>1</f>
        <v>1</v>
      </c>
      <c r="E28" s="100"/>
      <c r="F28" s="100">
        <f>1+1</f>
        <v>2</v>
      </c>
      <c r="G28" s="100">
        <f>2+0</f>
        <v>2</v>
      </c>
      <c r="H28" s="100">
        <f>4+0+2</f>
        <v>6</v>
      </c>
      <c r="I28" s="101">
        <f t="shared" si="3"/>
        <v>-4</v>
      </c>
      <c r="J28" s="101">
        <f t="shared" si="4"/>
        <v>3</v>
      </c>
      <c r="K28" s="100"/>
    </row>
    <row r="29" spans="1:11" ht="15.75" thickBot="1">
      <c r="A29" s="12"/>
      <c r="B29" s="12" t="s">
        <v>13</v>
      </c>
      <c r="C29" s="99">
        <f t="shared" si="0"/>
        <v>3</v>
      </c>
      <c r="D29" s="100"/>
      <c r="E29" s="100"/>
      <c r="F29" s="100">
        <f>1+1+1</f>
        <v>3</v>
      </c>
      <c r="G29" s="100">
        <f>1+0+0</f>
        <v>1</v>
      </c>
      <c r="H29" s="100">
        <f>8+2+4</f>
        <v>14</v>
      </c>
      <c r="I29" s="101">
        <f t="shared" si="3"/>
        <v>-13</v>
      </c>
      <c r="J29" s="101">
        <f t="shared" si="4"/>
        <v>0</v>
      </c>
      <c r="K29" s="100"/>
    </row>
    <row r="30" ht="15"/>
    <row r="31" spans="1:2" ht="15.75">
      <c r="A31" s="2"/>
      <c r="B31" s="2" t="s">
        <v>154</v>
      </c>
    </row>
    <row r="32" spans="1:10" ht="15">
      <c r="A32" s="13"/>
      <c r="B32" s="13" t="s">
        <v>21</v>
      </c>
      <c r="C32" s="14" t="s">
        <v>212</v>
      </c>
      <c r="D32" s="135" t="s">
        <v>21</v>
      </c>
      <c r="E32" s="135"/>
      <c r="F32" s="135"/>
      <c r="G32" s="135" t="s">
        <v>205</v>
      </c>
      <c r="H32" s="135"/>
      <c r="I32" s="135"/>
      <c r="J32" s="135"/>
    </row>
    <row r="33" spans="1:10" ht="15">
      <c r="A33" s="13"/>
      <c r="B33" s="13" t="s">
        <v>29</v>
      </c>
      <c r="C33" s="10"/>
      <c r="D33" s="135" t="s">
        <v>64</v>
      </c>
      <c r="E33" s="135"/>
      <c r="F33" s="135"/>
      <c r="G33" s="135"/>
      <c r="H33" s="135"/>
      <c r="I33" s="135"/>
      <c r="J33" s="135"/>
    </row>
    <row r="34" spans="1:10" ht="15">
      <c r="A34" s="13"/>
      <c r="B34" s="13" t="s">
        <v>63</v>
      </c>
      <c r="C34" s="10"/>
      <c r="D34" s="135" t="s">
        <v>97</v>
      </c>
      <c r="E34" s="135"/>
      <c r="F34" s="135"/>
      <c r="G34" s="135"/>
      <c r="H34" s="135"/>
      <c r="I34" s="135"/>
      <c r="J34" s="135"/>
    </row>
    <row r="35" spans="1:10" ht="15">
      <c r="A35" s="13"/>
      <c r="B35" s="13" t="s">
        <v>96</v>
      </c>
      <c r="C35" s="10"/>
      <c r="D35" s="135" t="s">
        <v>23</v>
      </c>
      <c r="E35" s="135"/>
      <c r="F35" s="135"/>
      <c r="G35" s="135"/>
      <c r="H35" s="135"/>
      <c r="I35" s="135"/>
      <c r="J35" s="135"/>
    </row>
    <row r="36" spans="1:10" ht="15">
      <c r="A36" s="13"/>
      <c r="B36" s="13" t="s">
        <v>72</v>
      </c>
      <c r="C36" s="10"/>
      <c r="D36" s="135" t="s">
        <v>30</v>
      </c>
      <c r="E36" s="135"/>
      <c r="F36" s="135"/>
      <c r="G36" s="135"/>
      <c r="H36" s="135"/>
      <c r="I36" s="135"/>
      <c r="J36" s="135"/>
    </row>
    <row r="38" spans="1:2" ht="15.75">
      <c r="A38" s="2"/>
      <c r="B38" s="2" t="s">
        <v>153</v>
      </c>
    </row>
    <row r="39" spans="1:10" ht="15">
      <c r="A39" s="13"/>
      <c r="B39" s="13" t="s">
        <v>21</v>
      </c>
      <c r="C39" s="14" t="s">
        <v>212</v>
      </c>
      <c r="D39" s="135" t="s">
        <v>21</v>
      </c>
      <c r="E39" s="135"/>
      <c r="F39" s="135"/>
      <c r="G39" s="135" t="s">
        <v>205</v>
      </c>
      <c r="H39" s="135"/>
      <c r="I39" s="135"/>
      <c r="J39" s="135"/>
    </row>
    <row r="40" spans="1:10" ht="15">
      <c r="A40" s="13"/>
      <c r="B40" s="13" t="s">
        <v>26</v>
      </c>
      <c r="C40" s="10"/>
      <c r="D40" s="135" t="s">
        <v>149</v>
      </c>
      <c r="E40" s="135"/>
      <c r="F40" s="135"/>
      <c r="G40" s="135"/>
      <c r="H40" s="135"/>
      <c r="I40" s="135"/>
      <c r="J40" s="135"/>
    </row>
    <row r="41" spans="1:10" ht="15">
      <c r="A41" s="13"/>
      <c r="B41" s="13" t="s">
        <v>150</v>
      </c>
      <c r="C41" s="10"/>
      <c r="D41" s="135" t="s">
        <v>31</v>
      </c>
      <c r="E41" s="135"/>
      <c r="F41" s="135"/>
      <c r="G41" s="135"/>
      <c r="H41" s="135"/>
      <c r="I41" s="135"/>
      <c r="J41" s="135"/>
    </row>
    <row r="42" spans="1:10" ht="15">
      <c r="A42" s="13"/>
      <c r="B42" s="13" t="s">
        <v>65</v>
      </c>
      <c r="C42" s="10"/>
      <c r="D42" s="135" t="s">
        <v>151</v>
      </c>
      <c r="E42" s="135"/>
      <c r="F42" s="135"/>
      <c r="G42" s="135"/>
      <c r="H42" s="135"/>
      <c r="I42" s="135"/>
      <c r="J42" s="135"/>
    </row>
    <row r="43" spans="1:10" ht="15">
      <c r="A43" s="13"/>
      <c r="B43" s="13" t="s">
        <v>152</v>
      </c>
      <c r="C43" s="10"/>
      <c r="D43" s="135" t="s">
        <v>145</v>
      </c>
      <c r="E43" s="135"/>
      <c r="F43" s="135"/>
      <c r="G43" s="135"/>
      <c r="H43" s="135"/>
      <c r="I43" s="135"/>
      <c r="J43" s="135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2" ht="15.75">
      <c r="A45" s="2"/>
      <c r="B45" s="2" t="s">
        <v>213</v>
      </c>
    </row>
    <row r="46" spans="1:10" ht="15">
      <c r="A46" s="13"/>
      <c r="B46" s="13" t="s">
        <v>21</v>
      </c>
      <c r="C46" s="14" t="s">
        <v>212</v>
      </c>
      <c r="D46" s="135" t="s">
        <v>21</v>
      </c>
      <c r="E46" s="135"/>
      <c r="F46" s="135"/>
      <c r="G46" s="135" t="s">
        <v>205</v>
      </c>
      <c r="H46" s="135"/>
      <c r="I46" s="135"/>
      <c r="J46" s="135"/>
    </row>
    <row r="47" spans="1:10" ht="15">
      <c r="A47" s="13"/>
      <c r="B47" s="13" t="s">
        <v>214</v>
      </c>
      <c r="C47" s="10"/>
      <c r="D47" s="135" t="s">
        <v>215</v>
      </c>
      <c r="E47" s="135"/>
      <c r="F47" s="135"/>
      <c r="G47" s="135"/>
      <c r="H47" s="135"/>
      <c r="I47" s="135"/>
      <c r="J47" s="135"/>
    </row>
    <row r="48" spans="1:10" ht="15">
      <c r="A48" s="13"/>
      <c r="B48" s="13" t="s">
        <v>216</v>
      </c>
      <c r="C48" s="10"/>
      <c r="D48" s="135" t="s">
        <v>217</v>
      </c>
      <c r="E48" s="135"/>
      <c r="F48" s="135"/>
      <c r="G48" s="135"/>
      <c r="H48" s="135"/>
      <c r="I48" s="135"/>
      <c r="J48" s="135"/>
    </row>
    <row r="49" ht="15.75" customHeight="1"/>
    <row r="50" spans="1:2" ht="15.75">
      <c r="A50" s="2"/>
      <c r="B50" s="2" t="s">
        <v>17</v>
      </c>
    </row>
    <row r="51" spans="1:10" ht="15">
      <c r="A51" s="13"/>
      <c r="B51" s="13" t="s">
        <v>21</v>
      </c>
      <c r="C51" s="14" t="s">
        <v>212</v>
      </c>
      <c r="D51" s="135" t="s">
        <v>21</v>
      </c>
      <c r="E51" s="135"/>
      <c r="F51" s="135"/>
      <c r="G51" s="135" t="s">
        <v>205</v>
      </c>
      <c r="H51" s="135"/>
      <c r="I51" s="135"/>
      <c r="J51" s="135"/>
    </row>
    <row r="52" spans="1:10" ht="15">
      <c r="A52" s="13"/>
      <c r="B52" s="13" t="s">
        <v>218</v>
      </c>
      <c r="C52" s="10"/>
      <c r="D52" s="135" t="s">
        <v>219</v>
      </c>
      <c r="E52" s="135"/>
      <c r="F52" s="135"/>
      <c r="G52" s="135"/>
      <c r="H52" s="135"/>
      <c r="I52" s="135"/>
      <c r="J52" s="135"/>
    </row>
    <row r="55" spans="1:2" ht="15.75">
      <c r="A55" s="2"/>
      <c r="B55" s="2" t="s">
        <v>220</v>
      </c>
    </row>
    <row r="56" spans="1:10" ht="15">
      <c r="A56" s="13"/>
      <c r="B56" s="13" t="s">
        <v>21</v>
      </c>
      <c r="C56" s="14" t="s">
        <v>212</v>
      </c>
      <c r="D56" s="135" t="s">
        <v>21</v>
      </c>
      <c r="E56" s="135"/>
      <c r="F56" s="135"/>
      <c r="G56" s="135" t="s">
        <v>205</v>
      </c>
      <c r="H56" s="135"/>
      <c r="I56" s="135"/>
      <c r="J56" s="135"/>
    </row>
    <row r="57" spans="1:10" ht="15">
      <c r="A57" s="13"/>
      <c r="B57" s="13" t="s">
        <v>221</v>
      </c>
      <c r="C57" s="10"/>
      <c r="D57" s="135" t="s">
        <v>222</v>
      </c>
      <c r="E57" s="135"/>
      <c r="F57" s="135"/>
      <c r="G57" s="135"/>
      <c r="H57" s="135"/>
      <c r="I57" s="135"/>
      <c r="J57" s="135"/>
    </row>
    <row r="58" spans="1:10" ht="15">
      <c r="A58" s="13"/>
      <c r="B58" s="13" t="s">
        <v>223</v>
      </c>
      <c r="C58" s="10"/>
      <c r="D58" s="135" t="s">
        <v>224</v>
      </c>
      <c r="E58" s="135"/>
      <c r="F58" s="135"/>
      <c r="G58" s="135"/>
      <c r="H58" s="135"/>
      <c r="I58" s="135"/>
      <c r="J58" s="135"/>
    </row>
    <row r="60" spans="1:2" ht="15.75">
      <c r="A60" s="2"/>
      <c r="B60" s="2" t="s">
        <v>225</v>
      </c>
    </row>
    <row r="61" spans="1:10" ht="15">
      <c r="A61" s="13"/>
      <c r="B61" s="13" t="s">
        <v>21</v>
      </c>
      <c r="C61" s="14" t="s">
        <v>212</v>
      </c>
      <c r="D61" s="135" t="s">
        <v>21</v>
      </c>
      <c r="E61" s="135"/>
      <c r="F61" s="135"/>
      <c r="G61" s="135" t="s">
        <v>205</v>
      </c>
      <c r="H61" s="135"/>
      <c r="I61" s="135"/>
      <c r="J61" s="135"/>
    </row>
    <row r="62" spans="1:10" ht="15">
      <c r="A62" s="13"/>
      <c r="B62" s="13" t="s">
        <v>226</v>
      </c>
      <c r="C62" s="10"/>
      <c r="D62" s="135" t="s">
        <v>227</v>
      </c>
      <c r="E62" s="135"/>
      <c r="F62" s="135"/>
      <c r="G62" s="135"/>
      <c r="H62" s="135"/>
      <c r="I62" s="135"/>
      <c r="J62" s="135"/>
    </row>
    <row r="63" spans="1:10" ht="15">
      <c r="A63" s="13"/>
      <c r="B63" s="13" t="s">
        <v>228</v>
      </c>
      <c r="C63" s="10"/>
      <c r="D63" s="135" t="s">
        <v>229</v>
      </c>
      <c r="E63" s="135"/>
      <c r="F63" s="135"/>
      <c r="G63" s="135"/>
      <c r="H63" s="135"/>
      <c r="I63" s="135"/>
      <c r="J63" s="135"/>
    </row>
    <row r="64" spans="1:10" ht="15">
      <c r="A64" s="13"/>
      <c r="B64" s="13" t="s">
        <v>230</v>
      </c>
      <c r="C64" s="10"/>
      <c r="D64" s="135" t="s">
        <v>231</v>
      </c>
      <c r="E64" s="135"/>
      <c r="F64" s="135"/>
      <c r="G64" s="135"/>
      <c r="H64" s="135"/>
      <c r="I64" s="135"/>
      <c r="J64" s="135"/>
    </row>
    <row r="65" spans="1:10" ht="15">
      <c r="A65" s="13"/>
      <c r="B65" s="13" t="s">
        <v>232</v>
      </c>
      <c r="C65" s="10"/>
      <c r="D65" s="135" t="s">
        <v>233</v>
      </c>
      <c r="E65" s="135"/>
      <c r="F65" s="135"/>
      <c r="G65" s="135"/>
      <c r="H65" s="135"/>
      <c r="I65" s="135"/>
      <c r="J65" s="135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2" ht="15.75">
      <c r="A67" s="2"/>
      <c r="B67" s="2" t="s">
        <v>234</v>
      </c>
    </row>
    <row r="68" spans="1:10" ht="15">
      <c r="A68" s="13"/>
      <c r="B68" s="13" t="s">
        <v>21</v>
      </c>
      <c r="C68" s="14" t="s">
        <v>212</v>
      </c>
      <c r="D68" s="135" t="s">
        <v>21</v>
      </c>
      <c r="E68" s="135"/>
      <c r="F68" s="135"/>
      <c r="G68" s="135" t="s">
        <v>205</v>
      </c>
      <c r="H68" s="135"/>
      <c r="I68" s="135"/>
      <c r="J68" s="135"/>
    </row>
    <row r="69" spans="1:10" ht="15">
      <c r="A69" s="13"/>
      <c r="B69" s="13" t="s">
        <v>235</v>
      </c>
      <c r="C69" s="10"/>
      <c r="D69" s="135" t="s">
        <v>236</v>
      </c>
      <c r="E69" s="135"/>
      <c r="F69" s="135"/>
      <c r="G69" s="135"/>
      <c r="H69" s="135"/>
      <c r="I69" s="135"/>
      <c r="J69" s="135"/>
    </row>
    <row r="70" spans="1:10" ht="15">
      <c r="A70" s="13"/>
      <c r="B70" s="13" t="s">
        <v>237</v>
      </c>
      <c r="C70" s="10"/>
      <c r="D70" s="135" t="s">
        <v>238</v>
      </c>
      <c r="E70" s="135"/>
      <c r="F70" s="135"/>
      <c r="G70" s="135"/>
      <c r="H70" s="135"/>
      <c r="I70" s="135"/>
      <c r="J70" s="135"/>
    </row>
    <row r="72" spans="1:2" ht="15.75">
      <c r="A72" s="2"/>
      <c r="B72" s="2" t="s">
        <v>68</v>
      </c>
    </row>
    <row r="73" spans="1:10" ht="15">
      <c r="A73" s="13"/>
      <c r="B73" s="13" t="s">
        <v>21</v>
      </c>
      <c r="C73" s="14" t="s">
        <v>212</v>
      </c>
      <c r="D73" s="135" t="s">
        <v>21</v>
      </c>
      <c r="E73" s="135"/>
      <c r="F73" s="135"/>
      <c r="G73" s="135" t="s">
        <v>205</v>
      </c>
      <c r="H73" s="135"/>
      <c r="I73" s="135"/>
      <c r="J73" s="135"/>
    </row>
    <row r="74" spans="1:10" ht="15">
      <c r="A74" s="13"/>
      <c r="B74" s="13" t="s">
        <v>239</v>
      </c>
      <c r="C74" s="10"/>
      <c r="D74" s="135" t="s">
        <v>240</v>
      </c>
      <c r="E74" s="135"/>
      <c r="F74" s="135"/>
      <c r="G74" s="135"/>
      <c r="H74" s="135"/>
      <c r="I74" s="135"/>
      <c r="J74" s="135"/>
    </row>
    <row r="75" spans="1:10" ht="15">
      <c r="A75" s="15"/>
      <c r="B75" s="15"/>
      <c r="C75" s="16"/>
      <c r="D75" s="17"/>
      <c r="E75" s="17"/>
      <c r="F75" s="17"/>
      <c r="G75" s="17"/>
      <c r="H75" s="17"/>
      <c r="I75" s="16"/>
      <c r="J75" s="16"/>
    </row>
    <row r="76" spans="1:10" ht="15">
      <c r="A76" s="13"/>
      <c r="B76" s="13" t="s">
        <v>241</v>
      </c>
      <c r="C76" s="135"/>
      <c r="D76" s="135"/>
      <c r="E76" s="135"/>
      <c r="F76" s="135"/>
      <c r="G76" s="135"/>
      <c r="H76" s="135"/>
      <c r="I76" s="135"/>
      <c r="J76" s="135"/>
    </row>
    <row r="77" spans="1:10" ht="15">
      <c r="A77" s="13"/>
      <c r="B77" s="13" t="s">
        <v>242</v>
      </c>
      <c r="C77" s="135"/>
      <c r="D77" s="135"/>
      <c r="E77" s="135"/>
      <c r="F77" s="135"/>
      <c r="G77" s="135"/>
      <c r="H77" s="135"/>
      <c r="I77" s="135"/>
      <c r="J77" s="135"/>
    </row>
    <row r="78" spans="1:10" ht="15">
      <c r="A78" s="13"/>
      <c r="B78" s="13" t="s">
        <v>243</v>
      </c>
      <c r="C78" s="135"/>
      <c r="D78" s="135"/>
      <c r="E78" s="135"/>
      <c r="F78" s="135"/>
      <c r="G78" s="135"/>
      <c r="H78" s="135"/>
      <c r="I78" s="135"/>
      <c r="J78" s="135"/>
    </row>
    <row r="80" spans="1:2" ht="15.75">
      <c r="A80" s="2"/>
      <c r="B80" s="2" t="s">
        <v>62</v>
      </c>
    </row>
    <row r="81" spans="1:10" ht="15">
      <c r="A81" s="10"/>
      <c r="B81" s="10" t="s">
        <v>21</v>
      </c>
      <c r="C81" s="135" t="s">
        <v>244</v>
      </c>
      <c r="D81" s="135"/>
      <c r="E81" s="135"/>
      <c r="F81" s="135"/>
      <c r="G81" s="135"/>
      <c r="H81" s="135"/>
      <c r="I81" s="135" t="s">
        <v>245</v>
      </c>
      <c r="J81" s="135"/>
    </row>
    <row r="82" spans="1:10" ht="15">
      <c r="A82" s="10"/>
      <c r="B82" s="10"/>
      <c r="C82" s="135"/>
      <c r="D82" s="135"/>
      <c r="E82" s="135"/>
      <c r="F82" s="135"/>
      <c r="G82" s="135"/>
      <c r="H82" s="135"/>
      <c r="I82" s="135"/>
      <c r="J82" s="135"/>
    </row>
  </sheetData>
  <mergeCells count="68">
    <mergeCell ref="G32:J32"/>
    <mergeCell ref="D35:F35"/>
    <mergeCell ref="D36:F36"/>
    <mergeCell ref="D32:F32"/>
    <mergeCell ref="G33:J33"/>
    <mergeCell ref="G34:J34"/>
    <mergeCell ref="G35:J35"/>
    <mergeCell ref="G36:J36"/>
    <mergeCell ref="D33:F33"/>
    <mergeCell ref="D34:F34"/>
    <mergeCell ref="D39:F39"/>
    <mergeCell ref="G39:J39"/>
    <mergeCell ref="D40:F40"/>
    <mergeCell ref="G40:J40"/>
    <mergeCell ref="D41:F41"/>
    <mergeCell ref="G41:J41"/>
    <mergeCell ref="D42:F42"/>
    <mergeCell ref="G42:J42"/>
    <mergeCell ref="C82:H82"/>
    <mergeCell ref="I82:J82"/>
    <mergeCell ref="D52:F52"/>
    <mergeCell ref="G52:J52"/>
    <mergeCell ref="C81:H81"/>
    <mergeCell ref="I81:J81"/>
    <mergeCell ref="C76:J76"/>
    <mergeCell ref="C77:J77"/>
    <mergeCell ref="C78:J78"/>
    <mergeCell ref="D58:F58"/>
    <mergeCell ref="G47:J47"/>
    <mergeCell ref="D43:F43"/>
    <mergeCell ref="G43:J43"/>
    <mergeCell ref="D51:F51"/>
    <mergeCell ref="G51:J51"/>
    <mergeCell ref="D48:F48"/>
    <mergeCell ref="G48:J48"/>
    <mergeCell ref="D46:F46"/>
    <mergeCell ref="G46:J46"/>
    <mergeCell ref="D47:F47"/>
    <mergeCell ref="D61:F61"/>
    <mergeCell ref="G61:J61"/>
    <mergeCell ref="D56:F56"/>
    <mergeCell ref="G56:J56"/>
    <mergeCell ref="D57:F57"/>
    <mergeCell ref="G57:J57"/>
    <mergeCell ref="G58:J58"/>
    <mergeCell ref="D62:F62"/>
    <mergeCell ref="G62:J62"/>
    <mergeCell ref="D63:F63"/>
    <mergeCell ref="G63:J63"/>
    <mergeCell ref="G69:J69"/>
    <mergeCell ref="D64:F64"/>
    <mergeCell ref="G64:J64"/>
    <mergeCell ref="D65:F65"/>
    <mergeCell ref="G65:J65"/>
    <mergeCell ref="A23:K23"/>
    <mergeCell ref="D74:F74"/>
    <mergeCell ref="G74:J74"/>
    <mergeCell ref="D70:F70"/>
    <mergeCell ref="G70:J70"/>
    <mergeCell ref="D73:F73"/>
    <mergeCell ref="G73:J73"/>
    <mergeCell ref="D68:F68"/>
    <mergeCell ref="G68:J68"/>
    <mergeCell ref="D69:F69"/>
    <mergeCell ref="J2:K2"/>
    <mergeCell ref="A4:K4"/>
    <mergeCell ref="A11:K11"/>
    <mergeCell ref="A17:K17"/>
  </mergeCells>
  <printOptions/>
  <pageMargins left="0.75" right="0.75" top="1" bottom="1" header="0.5" footer="0.5"/>
  <pageSetup fitToHeight="1" fitToWidth="1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75" zoomScaleNormal="75" workbookViewId="0" topLeftCell="A1">
      <pane ySplit="4" topLeftCell="BM46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125" style="20" customWidth="1"/>
    <col min="2" max="2" width="16.25390625" style="20" customWidth="1"/>
    <col min="3" max="3" width="8.375" style="21" customWidth="1"/>
    <col min="4" max="4" width="15.375" style="21" hidden="1" customWidth="1"/>
    <col min="5" max="5" width="16.625" style="21" customWidth="1"/>
    <col min="6" max="6" width="35.75390625" style="21" customWidth="1"/>
    <col min="7" max="7" width="0" style="21" hidden="1" customWidth="1"/>
    <col min="8" max="8" width="19.375" style="21" customWidth="1"/>
    <col min="9" max="16384" width="9.00390625" style="21" customWidth="1"/>
  </cols>
  <sheetData>
    <row r="1" ht="15.75">
      <c r="A1" s="19" t="s">
        <v>258</v>
      </c>
    </row>
    <row r="2" spans="1:8" ht="15.75">
      <c r="A2" s="22" t="s">
        <v>75</v>
      </c>
      <c r="B2" s="23"/>
      <c r="C2" s="23"/>
      <c r="D2" s="23"/>
      <c r="E2" s="23"/>
      <c r="F2" s="23"/>
      <c r="G2" s="23"/>
      <c r="H2" s="23"/>
    </row>
    <row r="3" spans="1:9" ht="15.75">
      <c r="A3" s="74" t="s">
        <v>18</v>
      </c>
      <c r="B3" s="74" t="s">
        <v>14</v>
      </c>
      <c r="C3" s="74" t="s">
        <v>246</v>
      </c>
      <c r="D3" s="74"/>
      <c r="E3" s="74" t="s">
        <v>247</v>
      </c>
      <c r="F3" s="74"/>
      <c r="G3" s="74" t="s">
        <v>19</v>
      </c>
      <c r="H3" s="74" t="s">
        <v>248</v>
      </c>
      <c r="I3" s="74" t="s">
        <v>205</v>
      </c>
    </row>
    <row r="4" spans="1:9" ht="15">
      <c r="A4" s="25">
        <v>2008</v>
      </c>
      <c r="B4" s="25"/>
      <c r="C4" s="25"/>
      <c r="D4" s="25"/>
      <c r="E4" s="25"/>
      <c r="F4" s="25"/>
      <c r="G4" s="25"/>
      <c r="H4" s="25"/>
      <c r="I4" s="25"/>
    </row>
    <row r="5" spans="1:9" ht="15">
      <c r="A5" s="26">
        <v>1</v>
      </c>
      <c r="B5" s="27">
        <v>39767</v>
      </c>
      <c r="C5" s="27" t="s">
        <v>36</v>
      </c>
      <c r="D5" s="28" t="s">
        <v>35</v>
      </c>
      <c r="E5" s="28" t="s">
        <v>182</v>
      </c>
      <c r="F5" s="28" t="s">
        <v>110</v>
      </c>
      <c r="G5" s="28"/>
      <c r="H5" s="26" t="s">
        <v>45</v>
      </c>
      <c r="I5" s="29" t="s">
        <v>206</v>
      </c>
    </row>
    <row r="6" spans="1:9" s="107" customFormat="1" ht="15">
      <c r="A6" s="136">
        <v>2</v>
      </c>
      <c r="B6" s="139">
        <v>39774</v>
      </c>
      <c r="C6" s="139" t="s">
        <v>95</v>
      </c>
      <c r="D6" s="28" t="s">
        <v>35</v>
      </c>
      <c r="E6" s="106" t="s">
        <v>48</v>
      </c>
      <c r="F6" s="106" t="s">
        <v>107</v>
      </c>
      <c r="G6" s="106"/>
      <c r="H6" s="136" t="s">
        <v>3</v>
      </c>
      <c r="I6" s="29" t="s">
        <v>631</v>
      </c>
    </row>
    <row r="7" spans="1:9" s="107" customFormat="1" ht="15">
      <c r="A7" s="137"/>
      <c r="B7" s="140"/>
      <c r="C7" s="140"/>
      <c r="D7" s="28"/>
      <c r="E7" s="106" t="s">
        <v>49</v>
      </c>
      <c r="F7" s="28" t="s">
        <v>115</v>
      </c>
      <c r="G7" s="106"/>
      <c r="H7" s="137"/>
      <c r="I7" s="29" t="s">
        <v>646</v>
      </c>
    </row>
    <row r="8" spans="1:9" s="107" customFormat="1" ht="15">
      <c r="A8" s="138"/>
      <c r="B8" s="141"/>
      <c r="C8" s="141"/>
      <c r="E8" s="110" t="s">
        <v>50</v>
      </c>
      <c r="F8" s="28" t="s">
        <v>119</v>
      </c>
      <c r="G8" s="106"/>
      <c r="H8" s="138"/>
      <c r="I8" s="29" t="s">
        <v>640</v>
      </c>
    </row>
    <row r="9" spans="1:9" s="107" customFormat="1" ht="15">
      <c r="A9" s="136">
        <v>3</v>
      </c>
      <c r="B9" s="139">
        <v>39781</v>
      </c>
      <c r="C9" s="155" t="s">
        <v>94</v>
      </c>
      <c r="D9" s="28" t="s">
        <v>37</v>
      </c>
      <c r="E9" s="28" t="s">
        <v>48</v>
      </c>
      <c r="F9" s="107" t="s">
        <v>647</v>
      </c>
      <c r="G9" s="28"/>
      <c r="H9" s="158" t="s">
        <v>2</v>
      </c>
      <c r="I9" s="29" t="s">
        <v>630</v>
      </c>
    </row>
    <row r="10" spans="1:9" s="107" customFormat="1" ht="15">
      <c r="A10" s="137"/>
      <c r="B10" s="140"/>
      <c r="C10" s="156"/>
      <c r="E10" s="28" t="s">
        <v>49</v>
      </c>
      <c r="F10" s="28" t="s">
        <v>176</v>
      </c>
      <c r="G10" s="28"/>
      <c r="H10" s="137"/>
      <c r="I10" s="29" t="s">
        <v>648</v>
      </c>
    </row>
    <row r="11" spans="1:9" s="107" customFormat="1" ht="15">
      <c r="A11" s="138"/>
      <c r="B11" s="141"/>
      <c r="C11" s="157"/>
      <c r="E11" s="111" t="s">
        <v>50</v>
      </c>
      <c r="F11" s="28" t="s">
        <v>538</v>
      </c>
      <c r="G11" s="28"/>
      <c r="H11" s="138"/>
      <c r="I11" s="29" t="s">
        <v>649</v>
      </c>
    </row>
    <row r="12" spans="1:9" s="107" customFormat="1" ht="15">
      <c r="A12" s="136">
        <v>4</v>
      </c>
      <c r="B12" s="155">
        <v>39788</v>
      </c>
      <c r="C12" s="139" t="s">
        <v>34</v>
      </c>
      <c r="D12" s="28" t="s">
        <v>38</v>
      </c>
      <c r="E12" s="28" t="s">
        <v>48</v>
      </c>
      <c r="F12" s="28" t="s">
        <v>595</v>
      </c>
      <c r="G12" s="28"/>
      <c r="H12" s="136" t="s">
        <v>46</v>
      </c>
      <c r="I12" s="29" t="s">
        <v>635</v>
      </c>
    </row>
    <row r="13" spans="1:9" s="107" customFormat="1" ht="15">
      <c r="A13" s="137"/>
      <c r="B13" s="156"/>
      <c r="C13" s="140"/>
      <c r="D13" s="28"/>
      <c r="E13" s="28" t="s">
        <v>49</v>
      </c>
      <c r="F13" s="28" t="s">
        <v>593</v>
      </c>
      <c r="H13" s="137"/>
      <c r="I13" s="29" t="s">
        <v>206</v>
      </c>
    </row>
    <row r="14" spans="1:9" s="107" customFormat="1" ht="15">
      <c r="A14" s="138"/>
      <c r="B14" s="157"/>
      <c r="C14" s="141"/>
      <c r="D14" s="28"/>
      <c r="E14" s="111" t="s">
        <v>50</v>
      </c>
      <c r="F14" s="28" t="s">
        <v>594</v>
      </c>
      <c r="H14" s="138"/>
      <c r="I14" s="29" t="s">
        <v>650</v>
      </c>
    </row>
    <row r="15" spans="1:9" s="107" customFormat="1" ht="15">
      <c r="A15" s="136">
        <v>5</v>
      </c>
      <c r="B15" s="139">
        <v>39795</v>
      </c>
      <c r="C15" s="139" t="s">
        <v>95</v>
      </c>
      <c r="D15" s="28" t="s">
        <v>39</v>
      </c>
      <c r="E15" s="28" t="s">
        <v>48</v>
      </c>
      <c r="F15" s="28" t="s">
        <v>105</v>
      </c>
      <c r="G15" s="28"/>
      <c r="H15" s="136" t="s">
        <v>27</v>
      </c>
      <c r="I15" s="29" t="s">
        <v>651</v>
      </c>
    </row>
    <row r="16" spans="1:9" s="107" customFormat="1" ht="15">
      <c r="A16" s="137"/>
      <c r="B16" s="140"/>
      <c r="C16" s="140"/>
      <c r="D16" s="28"/>
      <c r="E16" s="28" t="s">
        <v>49</v>
      </c>
      <c r="F16" s="28" t="s">
        <v>147</v>
      </c>
      <c r="G16" s="28"/>
      <c r="H16" s="137"/>
      <c r="I16" s="29" t="s">
        <v>640</v>
      </c>
    </row>
    <row r="17" spans="1:9" s="107" customFormat="1" ht="15">
      <c r="A17" s="138"/>
      <c r="B17" s="141"/>
      <c r="C17" s="141"/>
      <c r="E17" s="111" t="s">
        <v>50</v>
      </c>
      <c r="F17" s="28" t="s">
        <v>120</v>
      </c>
      <c r="G17" s="28"/>
      <c r="H17" s="138"/>
      <c r="I17" s="29" t="s">
        <v>652</v>
      </c>
    </row>
    <row r="18" spans="1:9" s="107" customFormat="1" ht="15">
      <c r="A18" s="136">
        <v>6</v>
      </c>
      <c r="B18" s="139">
        <v>39802</v>
      </c>
      <c r="C18" s="139" t="s">
        <v>94</v>
      </c>
      <c r="D18" s="28" t="s">
        <v>39</v>
      </c>
      <c r="E18" s="28" t="s">
        <v>48</v>
      </c>
      <c r="F18" s="28" t="s">
        <v>128</v>
      </c>
      <c r="G18" s="28"/>
      <c r="H18" s="136" t="s">
        <v>146</v>
      </c>
      <c r="I18" s="29" t="s">
        <v>640</v>
      </c>
    </row>
    <row r="19" spans="1:9" s="107" customFormat="1" ht="15">
      <c r="A19" s="137"/>
      <c r="B19" s="140"/>
      <c r="C19" s="140"/>
      <c r="D19" s="28"/>
      <c r="E19" s="28" t="s">
        <v>49</v>
      </c>
      <c r="F19" s="28" t="s">
        <v>177</v>
      </c>
      <c r="G19" s="28"/>
      <c r="H19" s="137"/>
      <c r="I19" s="29" t="s">
        <v>643</v>
      </c>
    </row>
    <row r="20" spans="1:9" s="107" customFormat="1" ht="15">
      <c r="A20" s="138"/>
      <c r="B20" s="141"/>
      <c r="C20" s="141"/>
      <c r="E20" s="111" t="s">
        <v>50</v>
      </c>
      <c r="F20" s="28" t="s">
        <v>126</v>
      </c>
      <c r="G20" s="28"/>
      <c r="H20" s="138"/>
      <c r="I20" s="29" t="s">
        <v>653</v>
      </c>
    </row>
    <row r="21" spans="1:9" ht="15">
      <c r="A21" s="25">
        <v>2009</v>
      </c>
      <c r="B21" s="25"/>
      <c r="C21" s="25"/>
      <c r="D21" s="25"/>
      <c r="E21" s="25"/>
      <c r="F21" s="25"/>
      <c r="G21" s="25"/>
      <c r="H21" s="25"/>
      <c r="I21" s="25"/>
    </row>
    <row r="22" spans="1:9" s="107" customFormat="1" ht="15">
      <c r="A22" s="136">
        <v>7</v>
      </c>
      <c r="B22" s="139">
        <v>39816</v>
      </c>
      <c r="C22" s="139" t="s">
        <v>654</v>
      </c>
      <c r="D22" s="28" t="s">
        <v>655</v>
      </c>
      <c r="E22" s="28" t="s">
        <v>656</v>
      </c>
      <c r="F22" s="28" t="s">
        <v>99</v>
      </c>
      <c r="G22" s="28"/>
      <c r="H22" s="136" t="s">
        <v>32</v>
      </c>
      <c r="I22" s="29" t="s">
        <v>657</v>
      </c>
    </row>
    <row r="23" spans="1:9" s="107" customFormat="1" ht="15">
      <c r="A23" s="137"/>
      <c r="B23" s="140"/>
      <c r="C23" s="140"/>
      <c r="D23" s="108"/>
      <c r="E23" s="28" t="s">
        <v>658</v>
      </c>
      <c r="F23" s="28" t="s">
        <v>202</v>
      </c>
      <c r="G23" s="28"/>
      <c r="H23" s="137"/>
      <c r="I23" s="29" t="s">
        <v>659</v>
      </c>
    </row>
    <row r="24" spans="1:9" s="107" customFormat="1" ht="15">
      <c r="A24" s="138"/>
      <c r="B24" s="141"/>
      <c r="C24" s="141"/>
      <c r="D24" s="109"/>
      <c r="E24" s="111" t="s">
        <v>660</v>
      </c>
      <c r="F24" s="28" t="s">
        <v>101</v>
      </c>
      <c r="G24" s="28"/>
      <c r="H24" s="138"/>
      <c r="I24" s="29" t="s">
        <v>661</v>
      </c>
    </row>
    <row r="25" spans="1:9" s="107" customFormat="1" ht="15">
      <c r="A25" s="136">
        <v>8</v>
      </c>
      <c r="B25" s="139">
        <v>39830</v>
      </c>
      <c r="C25" s="139" t="s">
        <v>662</v>
      </c>
      <c r="D25" s="105" t="s">
        <v>663</v>
      </c>
      <c r="E25" s="28" t="s">
        <v>656</v>
      </c>
      <c r="F25" s="28" t="s">
        <v>114</v>
      </c>
      <c r="G25" s="28"/>
      <c r="H25" s="136" t="s">
        <v>67</v>
      </c>
      <c r="I25" s="29" t="s">
        <v>664</v>
      </c>
    </row>
    <row r="26" spans="1:9" s="107" customFormat="1" ht="15">
      <c r="A26" s="137"/>
      <c r="B26" s="140"/>
      <c r="C26" s="140"/>
      <c r="D26" s="108"/>
      <c r="E26" s="28" t="s">
        <v>658</v>
      </c>
      <c r="F26" s="28" t="s">
        <v>104</v>
      </c>
      <c r="G26" s="28"/>
      <c r="H26" s="137"/>
      <c r="I26" s="29" t="s">
        <v>665</v>
      </c>
    </row>
    <row r="27" spans="1:9" s="107" customFormat="1" ht="15">
      <c r="A27" s="138"/>
      <c r="B27" s="141"/>
      <c r="C27" s="141"/>
      <c r="D27" s="109"/>
      <c r="E27" s="111" t="s">
        <v>660</v>
      </c>
      <c r="F27" s="28" t="s">
        <v>111</v>
      </c>
      <c r="G27" s="28"/>
      <c r="H27" s="138"/>
      <c r="I27" s="29" t="s">
        <v>666</v>
      </c>
    </row>
    <row r="28" spans="1:9" ht="15">
      <c r="A28" s="145">
        <v>9</v>
      </c>
      <c r="B28" s="142">
        <v>39837</v>
      </c>
      <c r="C28" s="142" t="s">
        <v>94</v>
      </c>
      <c r="D28" s="24" t="s">
        <v>40</v>
      </c>
      <c r="E28" s="24" t="s">
        <v>48</v>
      </c>
      <c r="F28" s="21" t="s">
        <v>123</v>
      </c>
      <c r="G28" s="24"/>
      <c r="H28" s="145" t="s">
        <v>90</v>
      </c>
      <c r="I28" s="104"/>
    </row>
    <row r="29" spans="1:9" ht="15">
      <c r="A29" s="146"/>
      <c r="B29" s="143"/>
      <c r="C29" s="143"/>
      <c r="D29" s="24"/>
      <c r="E29" s="24" t="s">
        <v>49</v>
      </c>
      <c r="F29" s="24" t="s">
        <v>129</v>
      </c>
      <c r="G29" s="24"/>
      <c r="H29" s="146"/>
      <c r="I29" s="104"/>
    </row>
    <row r="30" spans="1:9" ht="15">
      <c r="A30" s="147"/>
      <c r="B30" s="144"/>
      <c r="C30" s="144"/>
      <c r="D30" s="24"/>
      <c r="E30" s="31" t="s">
        <v>50</v>
      </c>
      <c r="F30" s="24" t="s">
        <v>180</v>
      </c>
      <c r="G30" s="24"/>
      <c r="H30" s="147"/>
      <c r="I30" s="104"/>
    </row>
    <row r="31" spans="1:9" s="107" customFormat="1" ht="15">
      <c r="A31" s="136">
        <v>10</v>
      </c>
      <c r="B31" s="139">
        <v>39851</v>
      </c>
      <c r="C31" s="139" t="s">
        <v>667</v>
      </c>
      <c r="D31" s="106" t="s">
        <v>668</v>
      </c>
      <c r="E31" s="106" t="s">
        <v>669</v>
      </c>
      <c r="F31" s="112" t="s">
        <v>670</v>
      </c>
      <c r="G31" s="106"/>
      <c r="H31" s="136" t="s">
        <v>1</v>
      </c>
      <c r="I31" s="29" t="s">
        <v>671</v>
      </c>
    </row>
    <row r="32" spans="1:9" s="107" customFormat="1" ht="15">
      <c r="A32" s="137"/>
      <c r="B32" s="140"/>
      <c r="C32" s="140"/>
      <c r="D32" s="106"/>
      <c r="E32" s="106" t="s">
        <v>672</v>
      </c>
      <c r="F32" s="106" t="s">
        <v>673</v>
      </c>
      <c r="G32" s="106"/>
      <c r="H32" s="137"/>
      <c r="I32" s="29" t="s">
        <v>674</v>
      </c>
    </row>
    <row r="33" spans="1:9" s="107" customFormat="1" ht="15">
      <c r="A33" s="138"/>
      <c r="B33" s="141"/>
      <c r="C33" s="141"/>
      <c r="D33" s="106"/>
      <c r="E33" s="110" t="s">
        <v>675</v>
      </c>
      <c r="F33" s="106" t="s">
        <v>676</v>
      </c>
      <c r="G33" s="106"/>
      <c r="H33" s="138"/>
      <c r="I33" s="29" t="s">
        <v>677</v>
      </c>
    </row>
    <row r="34" spans="1:9" s="107" customFormat="1" ht="15">
      <c r="A34" s="136">
        <v>11</v>
      </c>
      <c r="B34" s="139">
        <v>39858</v>
      </c>
      <c r="C34" s="139" t="s">
        <v>678</v>
      </c>
      <c r="D34" s="28" t="s">
        <v>679</v>
      </c>
      <c r="E34" s="28" t="s">
        <v>669</v>
      </c>
      <c r="F34" s="28" t="s">
        <v>121</v>
      </c>
      <c r="G34" s="28"/>
      <c r="H34" s="136" t="s">
        <v>81</v>
      </c>
      <c r="I34" s="29" t="s">
        <v>680</v>
      </c>
    </row>
    <row r="35" spans="1:9" s="107" customFormat="1" ht="15">
      <c r="A35" s="137"/>
      <c r="B35" s="140"/>
      <c r="C35" s="140"/>
      <c r="D35" s="28"/>
      <c r="E35" s="28" t="s">
        <v>672</v>
      </c>
      <c r="F35" s="28" t="s">
        <v>118</v>
      </c>
      <c r="G35" s="28"/>
      <c r="H35" s="137"/>
      <c r="I35" s="29" t="s">
        <v>681</v>
      </c>
    </row>
    <row r="36" spans="1:9" s="107" customFormat="1" ht="15">
      <c r="A36" s="138"/>
      <c r="B36" s="141"/>
      <c r="C36" s="141"/>
      <c r="D36" s="28"/>
      <c r="E36" s="111" t="s">
        <v>675</v>
      </c>
      <c r="F36" s="28" t="s">
        <v>108</v>
      </c>
      <c r="G36" s="28"/>
      <c r="H36" s="138"/>
      <c r="I36" s="29" t="s">
        <v>682</v>
      </c>
    </row>
    <row r="37" spans="1:9" s="107" customFormat="1" ht="15">
      <c r="A37" s="136">
        <v>12</v>
      </c>
      <c r="B37" s="139">
        <v>39865</v>
      </c>
      <c r="C37" s="139" t="s">
        <v>683</v>
      </c>
      <c r="D37" s="28" t="s">
        <v>684</v>
      </c>
      <c r="E37" s="28" t="s">
        <v>669</v>
      </c>
      <c r="F37" s="28" t="s">
        <v>124</v>
      </c>
      <c r="G37" s="28"/>
      <c r="H37" s="136" t="s">
        <v>89</v>
      </c>
      <c r="I37" s="29" t="s">
        <v>685</v>
      </c>
    </row>
    <row r="38" spans="1:9" s="107" customFormat="1" ht="15">
      <c r="A38" s="137"/>
      <c r="B38" s="140"/>
      <c r="C38" s="140"/>
      <c r="D38" s="28"/>
      <c r="E38" s="28" t="s">
        <v>672</v>
      </c>
      <c r="F38" s="28" t="s">
        <v>125</v>
      </c>
      <c r="G38" s="28"/>
      <c r="H38" s="137"/>
      <c r="I38" s="29" t="s">
        <v>686</v>
      </c>
    </row>
    <row r="39" spans="1:9" s="107" customFormat="1" ht="15">
      <c r="A39" s="138"/>
      <c r="B39" s="141"/>
      <c r="C39" s="141"/>
      <c r="D39" s="28"/>
      <c r="E39" s="111" t="s">
        <v>675</v>
      </c>
      <c r="F39" s="28" t="s">
        <v>178</v>
      </c>
      <c r="G39" s="28"/>
      <c r="H39" s="138"/>
      <c r="I39" s="29" t="s">
        <v>687</v>
      </c>
    </row>
    <row r="40" spans="1:9" ht="15">
      <c r="A40" s="145">
        <v>13</v>
      </c>
      <c r="B40" s="142">
        <v>39872</v>
      </c>
      <c r="C40" s="142" t="s">
        <v>34</v>
      </c>
      <c r="D40" s="24" t="s">
        <v>249</v>
      </c>
      <c r="E40" s="24" t="s">
        <v>48</v>
      </c>
      <c r="F40" s="24" t="s">
        <v>98</v>
      </c>
      <c r="G40" s="24"/>
      <c r="H40" s="145" t="s">
        <v>5</v>
      </c>
      <c r="I40" s="104"/>
    </row>
    <row r="41" spans="1:9" ht="15">
      <c r="A41" s="146"/>
      <c r="B41" s="143"/>
      <c r="C41" s="143"/>
      <c r="D41" s="24"/>
      <c r="E41" s="24" t="s">
        <v>49</v>
      </c>
      <c r="F41" s="24" t="s">
        <v>102</v>
      </c>
      <c r="G41" s="24"/>
      <c r="H41" s="146"/>
      <c r="I41" s="104"/>
    </row>
    <row r="42" spans="1:9" ht="15">
      <c r="A42" s="147"/>
      <c r="B42" s="144"/>
      <c r="C42" s="144"/>
      <c r="D42" s="24"/>
      <c r="E42" s="31" t="s">
        <v>50</v>
      </c>
      <c r="F42" s="21" t="s">
        <v>203</v>
      </c>
      <c r="G42" s="24"/>
      <c r="H42" s="147"/>
      <c r="I42" s="104"/>
    </row>
    <row r="43" spans="1:9" ht="15">
      <c r="A43" s="136">
        <v>14</v>
      </c>
      <c r="B43" s="139">
        <v>39879</v>
      </c>
      <c r="C43" s="139" t="s">
        <v>696</v>
      </c>
      <c r="D43" s="28" t="s">
        <v>697</v>
      </c>
      <c r="E43" s="28" t="s">
        <v>698</v>
      </c>
      <c r="F43" s="28" t="s">
        <v>112</v>
      </c>
      <c r="G43" s="28"/>
      <c r="H43" s="136" t="s">
        <v>80</v>
      </c>
      <c r="I43" s="29" t="s">
        <v>699</v>
      </c>
    </row>
    <row r="44" spans="1:9" ht="15">
      <c r="A44" s="137"/>
      <c r="B44" s="140"/>
      <c r="C44" s="140"/>
      <c r="D44" s="28"/>
      <c r="E44" s="28" t="s">
        <v>700</v>
      </c>
      <c r="F44" s="28" t="s">
        <v>106</v>
      </c>
      <c r="G44" s="28"/>
      <c r="H44" s="137"/>
      <c r="I44" s="29" t="s">
        <v>701</v>
      </c>
    </row>
    <row r="45" spans="1:9" ht="15">
      <c r="A45" s="138"/>
      <c r="B45" s="141"/>
      <c r="C45" s="141"/>
      <c r="D45" s="28"/>
      <c r="E45" s="111" t="s">
        <v>702</v>
      </c>
      <c r="F45" s="28" t="s">
        <v>122</v>
      </c>
      <c r="G45" s="28"/>
      <c r="H45" s="138"/>
      <c r="I45" s="29" t="s">
        <v>703</v>
      </c>
    </row>
    <row r="46" spans="1:9" ht="15">
      <c r="A46" s="145">
        <v>15</v>
      </c>
      <c r="B46" s="142">
        <v>39886</v>
      </c>
      <c r="C46" s="142" t="s">
        <v>94</v>
      </c>
      <c r="D46" s="24" t="s">
        <v>41</v>
      </c>
      <c r="E46" s="24" t="s">
        <v>48</v>
      </c>
      <c r="F46" s="24" t="s">
        <v>148</v>
      </c>
      <c r="G46" s="24"/>
      <c r="H46" s="145" t="s">
        <v>86</v>
      </c>
      <c r="I46" s="24"/>
    </row>
    <row r="47" spans="1:9" ht="15">
      <c r="A47" s="146"/>
      <c r="B47" s="143"/>
      <c r="C47" s="143"/>
      <c r="D47" s="24"/>
      <c r="E47" s="24" t="s">
        <v>49</v>
      </c>
      <c r="F47" s="24" t="s">
        <v>127</v>
      </c>
      <c r="G47" s="24"/>
      <c r="H47" s="146"/>
      <c r="I47" s="24"/>
    </row>
    <row r="48" spans="1:9" ht="15">
      <c r="A48" s="147"/>
      <c r="B48" s="144"/>
      <c r="C48" s="144"/>
      <c r="D48" s="24"/>
      <c r="E48" s="31" t="s">
        <v>50</v>
      </c>
      <c r="F48" s="24" t="s">
        <v>179</v>
      </c>
      <c r="G48" s="24"/>
      <c r="H48" s="147"/>
      <c r="I48" s="24"/>
    </row>
    <row r="49" spans="1:9" ht="15">
      <c r="A49" s="145">
        <v>16</v>
      </c>
      <c r="B49" s="142">
        <v>39528</v>
      </c>
      <c r="C49" s="142" t="s">
        <v>34</v>
      </c>
      <c r="D49" s="24" t="s">
        <v>250</v>
      </c>
      <c r="E49" s="24" t="s">
        <v>48</v>
      </c>
      <c r="F49" s="30" t="s">
        <v>100</v>
      </c>
      <c r="G49" s="24"/>
      <c r="H49" s="145" t="s">
        <v>209</v>
      </c>
      <c r="I49" s="30"/>
    </row>
    <row r="50" spans="1:9" ht="15">
      <c r="A50" s="146"/>
      <c r="B50" s="143"/>
      <c r="C50" s="143"/>
      <c r="D50" s="24"/>
      <c r="E50" s="24" t="s">
        <v>49</v>
      </c>
      <c r="F50" s="24" t="s">
        <v>103</v>
      </c>
      <c r="G50" s="24"/>
      <c r="H50" s="146"/>
      <c r="I50" s="24"/>
    </row>
    <row r="51" spans="1:9" ht="15">
      <c r="A51" s="147"/>
      <c r="B51" s="144"/>
      <c r="C51" s="144"/>
      <c r="D51" s="24"/>
      <c r="E51" s="31" t="s">
        <v>50</v>
      </c>
      <c r="F51" s="24" t="s">
        <v>204</v>
      </c>
      <c r="G51" s="24"/>
      <c r="H51" s="147"/>
      <c r="I51" s="24"/>
    </row>
    <row r="52" spans="1:9" ht="15">
      <c r="A52" s="145">
        <v>17</v>
      </c>
      <c r="B52" s="142">
        <v>39535</v>
      </c>
      <c r="C52" s="142" t="s">
        <v>36</v>
      </c>
      <c r="D52" s="24" t="s">
        <v>42</v>
      </c>
      <c r="E52" s="24" t="s">
        <v>181</v>
      </c>
      <c r="F52" s="24" t="s">
        <v>109</v>
      </c>
      <c r="G52" s="24"/>
      <c r="H52" s="145" t="s">
        <v>0</v>
      </c>
      <c r="I52" s="24"/>
    </row>
    <row r="53" spans="1:9" ht="15">
      <c r="A53" s="146"/>
      <c r="B53" s="143"/>
      <c r="C53" s="143"/>
      <c r="D53" s="24"/>
      <c r="E53" s="24" t="s">
        <v>182</v>
      </c>
      <c r="F53" s="24" t="s">
        <v>113</v>
      </c>
      <c r="G53" s="24"/>
      <c r="H53" s="154"/>
      <c r="I53" s="24"/>
    </row>
    <row r="54" spans="1:9" ht="15">
      <c r="A54" s="145">
        <v>18</v>
      </c>
      <c r="B54" s="142">
        <v>39542</v>
      </c>
      <c r="C54" s="142" t="s">
        <v>251</v>
      </c>
      <c r="D54" s="24" t="s">
        <v>52</v>
      </c>
      <c r="E54" s="24" t="s">
        <v>181</v>
      </c>
      <c r="F54" s="24" t="s">
        <v>116</v>
      </c>
      <c r="G54" s="24"/>
      <c r="H54" s="145" t="s">
        <v>200</v>
      </c>
      <c r="I54" s="24"/>
    </row>
    <row r="55" spans="1:9" ht="16.5" customHeight="1">
      <c r="A55" s="146"/>
      <c r="B55" s="143"/>
      <c r="C55" s="143"/>
      <c r="D55" s="24"/>
      <c r="E55" s="24" t="s">
        <v>182</v>
      </c>
      <c r="F55" s="24" t="s">
        <v>117</v>
      </c>
      <c r="G55" s="24"/>
      <c r="H55" s="146"/>
      <c r="I55" s="24"/>
    </row>
    <row r="56" spans="1:9" ht="15">
      <c r="A56" s="145">
        <v>19</v>
      </c>
      <c r="B56" s="142">
        <v>39556</v>
      </c>
      <c r="C56" s="151" t="s">
        <v>155</v>
      </c>
      <c r="D56" s="24" t="s">
        <v>47</v>
      </c>
      <c r="E56" s="24" t="s">
        <v>48</v>
      </c>
      <c r="F56" s="32" t="s">
        <v>138</v>
      </c>
      <c r="G56" s="24"/>
      <c r="H56" s="145" t="s">
        <v>84</v>
      </c>
      <c r="I56" s="32"/>
    </row>
    <row r="57" spans="1:9" ht="15">
      <c r="A57" s="146"/>
      <c r="B57" s="143"/>
      <c r="C57" s="152"/>
      <c r="D57" s="24"/>
      <c r="E57" s="24" t="s">
        <v>49</v>
      </c>
      <c r="F57" s="32" t="s">
        <v>130</v>
      </c>
      <c r="G57" s="24"/>
      <c r="H57" s="146"/>
      <c r="I57" s="32"/>
    </row>
    <row r="58" spans="1:9" ht="15">
      <c r="A58" s="147"/>
      <c r="B58" s="144"/>
      <c r="C58" s="153"/>
      <c r="D58" s="24"/>
      <c r="E58" s="31" t="s">
        <v>50</v>
      </c>
      <c r="F58" s="24" t="s">
        <v>131</v>
      </c>
      <c r="G58" s="24"/>
      <c r="H58" s="147"/>
      <c r="I58" s="24"/>
    </row>
    <row r="59" spans="1:9" ht="15">
      <c r="A59" s="145">
        <v>20</v>
      </c>
      <c r="B59" s="142">
        <v>39563</v>
      </c>
      <c r="C59" s="151" t="s">
        <v>155</v>
      </c>
      <c r="D59" s="24" t="s">
        <v>43</v>
      </c>
      <c r="E59" s="24" t="s">
        <v>48</v>
      </c>
      <c r="F59" s="32" t="s">
        <v>139</v>
      </c>
      <c r="G59" s="24"/>
      <c r="H59" s="145" t="s">
        <v>6</v>
      </c>
      <c r="I59" s="32"/>
    </row>
    <row r="60" spans="1:9" ht="15">
      <c r="A60" s="146"/>
      <c r="B60" s="143"/>
      <c r="C60" s="152"/>
      <c r="D60" s="24"/>
      <c r="E60" s="24" t="s">
        <v>49</v>
      </c>
      <c r="F60" s="24" t="s">
        <v>132</v>
      </c>
      <c r="G60" s="24"/>
      <c r="H60" s="146"/>
      <c r="I60" s="24"/>
    </row>
    <row r="61" spans="1:9" ht="15">
      <c r="A61" s="147"/>
      <c r="B61" s="144"/>
      <c r="C61" s="153"/>
      <c r="D61" s="24"/>
      <c r="E61" s="31" t="s">
        <v>50</v>
      </c>
      <c r="F61" s="32" t="s">
        <v>133</v>
      </c>
      <c r="G61" s="24"/>
      <c r="H61" s="147"/>
      <c r="I61" s="32"/>
    </row>
    <row r="62" spans="1:9" ht="15">
      <c r="A62" s="145">
        <v>21</v>
      </c>
      <c r="B62" s="142">
        <v>39570</v>
      </c>
      <c r="C62" s="142" t="s">
        <v>161</v>
      </c>
      <c r="D62" s="24" t="s">
        <v>252</v>
      </c>
      <c r="E62" s="24" t="s">
        <v>48</v>
      </c>
      <c r="F62" s="24" t="s">
        <v>156</v>
      </c>
      <c r="G62" s="24"/>
      <c r="H62" s="145" t="s">
        <v>51</v>
      </c>
      <c r="I62" s="24"/>
    </row>
    <row r="63" spans="1:9" ht="15">
      <c r="A63" s="146"/>
      <c r="B63" s="143"/>
      <c r="C63" s="143"/>
      <c r="D63" s="24"/>
      <c r="E63" s="24" t="s">
        <v>49</v>
      </c>
      <c r="F63" s="24" t="s">
        <v>134</v>
      </c>
      <c r="G63" s="24"/>
      <c r="H63" s="146"/>
      <c r="I63" s="24"/>
    </row>
    <row r="64" spans="1:9" ht="15">
      <c r="A64" s="147"/>
      <c r="B64" s="144"/>
      <c r="C64" s="144"/>
      <c r="D64" s="24"/>
      <c r="E64" s="31" t="s">
        <v>50</v>
      </c>
      <c r="F64" s="24" t="s">
        <v>135</v>
      </c>
      <c r="G64" s="24"/>
      <c r="H64" s="147"/>
      <c r="I64" s="24"/>
    </row>
    <row r="65" spans="1:9" ht="15">
      <c r="A65" s="145">
        <v>22</v>
      </c>
      <c r="B65" s="142">
        <v>39577</v>
      </c>
      <c r="C65" s="142" t="s">
        <v>161</v>
      </c>
      <c r="D65" s="24" t="s">
        <v>253</v>
      </c>
      <c r="E65" s="24" t="s">
        <v>48</v>
      </c>
      <c r="F65" s="24" t="s">
        <v>157</v>
      </c>
      <c r="G65" s="24"/>
      <c r="H65" s="145" t="s">
        <v>78</v>
      </c>
      <c r="I65" s="24"/>
    </row>
    <row r="66" spans="1:9" ht="15">
      <c r="A66" s="146"/>
      <c r="B66" s="143"/>
      <c r="C66" s="143"/>
      <c r="D66" s="24"/>
      <c r="E66" s="24" t="s">
        <v>49</v>
      </c>
      <c r="F66" s="24" t="s">
        <v>136</v>
      </c>
      <c r="G66" s="24"/>
      <c r="H66" s="146"/>
      <c r="I66" s="24"/>
    </row>
    <row r="67" spans="1:9" ht="15">
      <c r="A67" s="147"/>
      <c r="B67" s="144"/>
      <c r="C67" s="144"/>
      <c r="D67" s="24"/>
      <c r="E67" s="31" t="s">
        <v>50</v>
      </c>
      <c r="F67" s="32" t="s">
        <v>137</v>
      </c>
      <c r="G67" s="24"/>
      <c r="H67" s="147"/>
      <c r="I67" s="32"/>
    </row>
    <row r="68" spans="1:9" ht="15">
      <c r="A68" s="145">
        <v>23</v>
      </c>
      <c r="B68" s="142">
        <v>39584</v>
      </c>
      <c r="C68" s="142" t="s">
        <v>160</v>
      </c>
      <c r="D68" s="24" t="s">
        <v>44</v>
      </c>
      <c r="E68" s="24" t="s">
        <v>48</v>
      </c>
      <c r="F68" s="24" t="s">
        <v>158</v>
      </c>
      <c r="G68" s="24"/>
      <c r="H68" s="145" t="s">
        <v>88</v>
      </c>
      <c r="I68" s="24"/>
    </row>
    <row r="69" spans="1:9" ht="15">
      <c r="A69" s="146"/>
      <c r="B69" s="143"/>
      <c r="C69" s="143"/>
      <c r="D69" s="24"/>
      <c r="E69" s="24" t="s">
        <v>49</v>
      </c>
      <c r="F69" s="21" t="s">
        <v>159</v>
      </c>
      <c r="G69" s="24"/>
      <c r="H69" s="146"/>
      <c r="I69" s="24"/>
    </row>
    <row r="70" spans="1:9" ht="15">
      <c r="A70" s="147"/>
      <c r="B70" s="144"/>
      <c r="C70" s="144"/>
      <c r="D70" s="24"/>
      <c r="E70" s="31" t="s">
        <v>50</v>
      </c>
      <c r="F70" s="24" t="s">
        <v>140</v>
      </c>
      <c r="G70" s="24"/>
      <c r="H70" s="147"/>
      <c r="I70" s="24"/>
    </row>
    <row r="71" spans="1:9" ht="15">
      <c r="A71" s="145">
        <v>24</v>
      </c>
      <c r="B71" s="142">
        <v>39591</v>
      </c>
      <c r="C71" s="142" t="s">
        <v>162</v>
      </c>
      <c r="D71" s="24" t="s">
        <v>254</v>
      </c>
      <c r="E71" s="24" t="s">
        <v>48</v>
      </c>
      <c r="F71" s="32" t="s">
        <v>255</v>
      </c>
      <c r="G71" s="24">
        <v>3</v>
      </c>
      <c r="H71" s="148"/>
      <c r="I71" s="32"/>
    </row>
    <row r="72" spans="1:9" ht="15">
      <c r="A72" s="146"/>
      <c r="B72" s="143"/>
      <c r="C72" s="143"/>
      <c r="D72" s="24"/>
      <c r="E72" s="24" t="s">
        <v>49</v>
      </c>
      <c r="F72" s="32" t="s">
        <v>141</v>
      </c>
      <c r="G72" s="24"/>
      <c r="H72" s="149"/>
      <c r="I72" s="32"/>
    </row>
    <row r="73" spans="1:8" ht="15">
      <c r="A73" s="147"/>
      <c r="B73" s="144"/>
      <c r="C73" s="144"/>
      <c r="D73" s="24"/>
      <c r="E73" s="31" t="s">
        <v>50</v>
      </c>
      <c r="F73" s="21" t="s">
        <v>256</v>
      </c>
      <c r="G73" s="24"/>
      <c r="H73" s="150"/>
    </row>
    <row r="74" spans="1:9" s="23" customFormat="1" ht="15">
      <c r="A74" s="145">
        <v>25</v>
      </c>
      <c r="B74" s="142">
        <v>39598</v>
      </c>
      <c r="C74" s="142" t="s">
        <v>68</v>
      </c>
      <c r="D74" s="24" t="s">
        <v>257</v>
      </c>
      <c r="E74" s="24" t="s">
        <v>48</v>
      </c>
      <c r="F74" s="32" t="s">
        <v>142</v>
      </c>
      <c r="G74" s="24">
        <v>3</v>
      </c>
      <c r="H74" s="148"/>
      <c r="I74" s="32"/>
    </row>
    <row r="75" spans="1:9" s="23" customFormat="1" ht="15">
      <c r="A75" s="146"/>
      <c r="B75" s="143"/>
      <c r="C75" s="143"/>
      <c r="D75" s="24"/>
      <c r="E75" s="24" t="s">
        <v>49</v>
      </c>
      <c r="F75" s="24" t="s">
        <v>143</v>
      </c>
      <c r="G75" s="24"/>
      <c r="H75" s="149"/>
      <c r="I75" s="24"/>
    </row>
    <row r="76" spans="1:9" s="23" customFormat="1" ht="15">
      <c r="A76" s="147"/>
      <c r="B76" s="144"/>
      <c r="C76" s="144"/>
      <c r="D76" s="24"/>
      <c r="E76" s="31" t="s">
        <v>50</v>
      </c>
      <c r="F76" s="24" t="s">
        <v>68</v>
      </c>
      <c r="G76" s="24"/>
      <c r="H76" s="150"/>
      <c r="I76" s="24"/>
    </row>
    <row r="77" spans="1:9" s="23" customFormat="1" ht="15">
      <c r="A77" s="145">
        <v>26</v>
      </c>
      <c r="B77" s="142">
        <v>39605</v>
      </c>
      <c r="C77" s="142" t="s">
        <v>17</v>
      </c>
      <c r="D77" s="24" t="s">
        <v>257</v>
      </c>
      <c r="E77" s="24" t="s">
        <v>48</v>
      </c>
      <c r="F77" s="32" t="s">
        <v>17</v>
      </c>
      <c r="G77" s="24">
        <v>3</v>
      </c>
      <c r="H77" s="145" t="s">
        <v>45</v>
      </c>
      <c r="I77" s="32"/>
    </row>
    <row r="78" spans="1:9" s="23" customFormat="1" ht="15">
      <c r="A78" s="146"/>
      <c r="B78" s="143"/>
      <c r="C78" s="143"/>
      <c r="D78" s="24"/>
      <c r="E78" s="24" t="s">
        <v>49</v>
      </c>
      <c r="F78" s="24" t="s">
        <v>144</v>
      </c>
      <c r="G78" s="24"/>
      <c r="H78" s="146"/>
      <c r="I78" s="24"/>
    </row>
    <row r="79" spans="1:9" s="23" customFormat="1" ht="15">
      <c r="A79" s="147"/>
      <c r="B79" s="144"/>
      <c r="C79" s="144"/>
      <c r="D79" s="24"/>
      <c r="E79" s="31" t="s">
        <v>50</v>
      </c>
      <c r="F79" s="24" t="s">
        <v>74</v>
      </c>
      <c r="G79" s="24"/>
      <c r="H79" s="147"/>
      <c r="I79" s="24"/>
    </row>
  </sheetData>
  <mergeCells count="100">
    <mergeCell ref="A6:A8"/>
    <mergeCell ref="B6:B8"/>
    <mergeCell ref="C6:C8"/>
    <mergeCell ref="H6:H8"/>
    <mergeCell ref="C9:C11"/>
    <mergeCell ref="B9:B11"/>
    <mergeCell ref="A9:A11"/>
    <mergeCell ref="H9:H11"/>
    <mergeCell ref="H12:H14"/>
    <mergeCell ref="C12:C14"/>
    <mergeCell ref="B12:B14"/>
    <mergeCell ref="A12:A14"/>
    <mergeCell ref="H18:H20"/>
    <mergeCell ref="A18:A20"/>
    <mergeCell ref="B18:B20"/>
    <mergeCell ref="C18:C20"/>
    <mergeCell ref="A22:A24"/>
    <mergeCell ref="B22:B24"/>
    <mergeCell ref="C22:C24"/>
    <mergeCell ref="H22:H24"/>
    <mergeCell ref="A25:A27"/>
    <mergeCell ref="B25:B27"/>
    <mergeCell ref="C25:C27"/>
    <mergeCell ref="H25:H27"/>
    <mergeCell ref="A28:A30"/>
    <mergeCell ref="B28:B30"/>
    <mergeCell ref="C28:C30"/>
    <mergeCell ref="H28:H30"/>
    <mergeCell ref="A31:A33"/>
    <mergeCell ref="B31:B33"/>
    <mergeCell ref="C31:C33"/>
    <mergeCell ref="H31:H33"/>
    <mergeCell ref="B34:B36"/>
    <mergeCell ref="C37:C39"/>
    <mergeCell ref="A40:A42"/>
    <mergeCell ref="H37:H39"/>
    <mergeCell ref="A34:A36"/>
    <mergeCell ref="C34:C36"/>
    <mergeCell ref="H34:H36"/>
    <mergeCell ref="B37:B39"/>
    <mergeCell ref="A37:A39"/>
    <mergeCell ref="C40:C42"/>
    <mergeCell ref="H40:H42"/>
    <mergeCell ref="A43:A45"/>
    <mergeCell ref="B40:B42"/>
    <mergeCell ref="B46:B48"/>
    <mergeCell ref="C43:C45"/>
    <mergeCell ref="H43:H45"/>
    <mergeCell ref="A46:A48"/>
    <mergeCell ref="C46:C48"/>
    <mergeCell ref="H46:H48"/>
    <mergeCell ref="B43:B45"/>
    <mergeCell ref="B49:B51"/>
    <mergeCell ref="C49:C51"/>
    <mergeCell ref="H49:H51"/>
    <mergeCell ref="A49:A51"/>
    <mergeCell ref="A52:A53"/>
    <mergeCell ref="B54:B55"/>
    <mergeCell ref="C52:C53"/>
    <mergeCell ref="H52:H53"/>
    <mergeCell ref="B52:B53"/>
    <mergeCell ref="C56:C58"/>
    <mergeCell ref="H56:H58"/>
    <mergeCell ref="A54:A55"/>
    <mergeCell ref="B56:B58"/>
    <mergeCell ref="A56:A58"/>
    <mergeCell ref="C54:C55"/>
    <mergeCell ref="H54:H55"/>
    <mergeCell ref="A59:A61"/>
    <mergeCell ref="C59:C61"/>
    <mergeCell ref="H59:H61"/>
    <mergeCell ref="B59:B61"/>
    <mergeCell ref="A62:A64"/>
    <mergeCell ref="B62:B64"/>
    <mergeCell ref="C62:C64"/>
    <mergeCell ref="H62:H64"/>
    <mergeCell ref="C68:C70"/>
    <mergeCell ref="H68:H70"/>
    <mergeCell ref="A65:A67"/>
    <mergeCell ref="B65:B67"/>
    <mergeCell ref="C65:C67"/>
    <mergeCell ref="H65:H67"/>
    <mergeCell ref="C71:C73"/>
    <mergeCell ref="H71:H73"/>
    <mergeCell ref="A68:A70"/>
    <mergeCell ref="C77:C79"/>
    <mergeCell ref="H77:H79"/>
    <mergeCell ref="A74:A76"/>
    <mergeCell ref="B68:B70"/>
    <mergeCell ref="C74:C76"/>
    <mergeCell ref="H74:H76"/>
    <mergeCell ref="A71:A73"/>
    <mergeCell ref="B77:B79"/>
    <mergeCell ref="B74:B76"/>
    <mergeCell ref="A77:A79"/>
    <mergeCell ref="B71:B73"/>
    <mergeCell ref="A15:A17"/>
    <mergeCell ref="B15:B17"/>
    <mergeCell ref="C15:C17"/>
    <mergeCell ref="H15:H17"/>
  </mergeCells>
  <printOptions/>
  <pageMargins left="0.75" right="0.75" top="1" bottom="1" header="0.5" footer="0.5"/>
  <pageSetup fitToHeight="1" fitToWidth="1" orientation="portrait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2"/>
  <sheetViews>
    <sheetView workbookViewId="0" topLeftCell="A1">
      <selection activeCell="A1" sqref="A1"/>
    </sheetView>
  </sheetViews>
  <sheetFormatPr defaultColWidth="9.00390625" defaultRowHeight="16.5"/>
  <cols>
    <col min="1" max="1" width="28.125" style="91" customWidth="1"/>
    <col min="2" max="2" width="15.375" style="91" customWidth="1"/>
    <col min="3" max="3" width="5.75390625" style="92" customWidth="1"/>
    <col min="4" max="6" width="4.625" style="91" customWidth="1"/>
    <col min="7" max="7" width="3.375" style="91" customWidth="1"/>
    <col min="8" max="8" width="4.875" style="91" customWidth="1"/>
    <col min="9" max="16384" width="3.375" style="91" customWidth="1"/>
  </cols>
  <sheetData>
    <row r="1" ht="16.5" thickBot="1">
      <c r="A1" s="90" t="s">
        <v>704</v>
      </c>
    </row>
    <row r="2" spans="1:2" ht="16.5" thickBot="1">
      <c r="A2" s="90" t="s">
        <v>506</v>
      </c>
      <c r="B2" s="127">
        <v>39883</v>
      </c>
    </row>
    <row r="4" spans="1:3" ht="12.75">
      <c r="A4" s="93" t="s">
        <v>503</v>
      </c>
      <c r="B4" s="94" t="s">
        <v>504</v>
      </c>
      <c r="C4" s="95" t="s">
        <v>505</v>
      </c>
    </row>
    <row r="5" spans="1:3" ht="12.75">
      <c r="A5" s="96" t="str">
        <f>'Score and card record'!A151</f>
        <v>LEE, Charles (--)</v>
      </c>
      <c r="B5" s="96" t="str">
        <f>'Score and card record'!B151</f>
        <v>Hound</v>
      </c>
      <c r="C5" s="96">
        <f>'Score and card record'!C151</f>
        <v>7</v>
      </c>
    </row>
    <row r="6" spans="1:3" ht="12.75">
      <c r="A6" s="96" t="str">
        <f>'Score and card record'!A328</f>
        <v>CHOW Siu Cheong, Vincent (02)</v>
      </c>
      <c r="B6" s="96" t="str">
        <f>'Score and card record'!B328</f>
        <v>Youth United</v>
      </c>
      <c r="C6" s="96">
        <f>'Score and card record'!C328</f>
        <v>5</v>
      </c>
    </row>
    <row r="7" spans="1:3" ht="12.75">
      <c r="A7" s="96" t="str">
        <f>'Score and card record'!A34</f>
        <v>AU YEUNG Tin Lok, Terry (90)</v>
      </c>
      <c r="B7" s="96" t="str">
        <f>'Score and card record'!B34</f>
        <v>DA DUI</v>
      </c>
      <c r="C7" s="96">
        <f>'Score and card record'!C34</f>
        <v>4</v>
      </c>
    </row>
    <row r="8" spans="1:3" ht="12.75">
      <c r="A8" s="96" t="str">
        <f>'Score and card record'!A190</f>
        <v>CHEUNG Yick Cheong (97)</v>
      </c>
      <c r="B8" s="96" t="str">
        <f>'Score and card record'!B190</f>
        <v>NICE TEAM</v>
      </c>
      <c r="C8" s="96">
        <f>'Score and card record'!C190</f>
        <v>4</v>
      </c>
    </row>
    <row r="9" spans="1:3" ht="12.75">
      <c r="A9" s="96" t="str">
        <f>'Score and card record'!A23</f>
        <v>HO King Chung, Anthony (92)</v>
      </c>
      <c r="B9" s="96" t="str">
        <f>'Score and card record'!B23</f>
        <v>A287</v>
      </c>
      <c r="C9" s="96">
        <f>'Score and card record'!C23</f>
        <v>4</v>
      </c>
    </row>
    <row r="10" spans="1:3" ht="12.75">
      <c r="A10" s="96" t="str">
        <f>'Score and card record'!A313</f>
        <v>HSU Chi Yi, Jeremy (98)</v>
      </c>
      <c r="B10" s="96" t="str">
        <f>'Score and card record'!B313</f>
        <v>YEAR 98</v>
      </c>
      <c r="C10" s="96">
        <f>'Score and card record'!C313</f>
        <v>4</v>
      </c>
    </row>
    <row r="11" spans="1:3" ht="12.75">
      <c r="A11" s="96" t="str">
        <f>'Score and card record'!A318</f>
        <v>LEE Hang Kei (98)</v>
      </c>
      <c r="B11" s="96" t="str">
        <f>'Score and card record'!B318</f>
        <v>YEAR 98</v>
      </c>
      <c r="C11" s="96">
        <f>'Score and card record'!C318</f>
        <v>4</v>
      </c>
    </row>
    <row r="12" spans="1:3" ht="12.75">
      <c r="A12" s="96" t="str">
        <f>'Score and card record'!A168</f>
        <v>SHUM Fai Nin (01)</v>
      </c>
      <c r="B12" s="96" t="str">
        <f>'Score and card record'!B168</f>
        <v>How To Find You?</v>
      </c>
      <c r="C12" s="96">
        <f>'Score and card record'!C168</f>
        <v>4</v>
      </c>
    </row>
    <row r="13" spans="1:3" ht="12.75">
      <c r="A13" s="96" t="str">
        <f>'Score and card record'!A263</f>
        <v>YANG Man Lung (94)</v>
      </c>
      <c r="B13" s="96" t="str">
        <f>'Score and card record'!B263</f>
        <v>Soccer Mania</v>
      </c>
      <c r="C13" s="96">
        <f>'Score and card record'!C263</f>
        <v>4</v>
      </c>
    </row>
    <row r="14" spans="1:3" ht="12.75">
      <c r="A14" s="96" t="str">
        <f>'Score and card record'!A282</f>
        <v>AU Kwok Ho (03)</v>
      </c>
      <c r="B14" s="96" t="str">
        <f>'Score and card record'!B282</f>
        <v>Vampire</v>
      </c>
      <c r="C14" s="96">
        <f>'Score and card record'!C282</f>
        <v>3</v>
      </c>
    </row>
    <row r="15" spans="1:3" ht="12.75">
      <c r="A15" s="96" t="str">
        <f>'Score and card record'!A113</f>
        <v>CHAN, Karf (92)</v>
      </c>
      <c r="B15" s="96" t="str">
        <f>'Score and card record'!B113</f>
        <v>Friends</v>
      </c>
      <c r="C15" s="96">
        <f>'Score and card record'!C113</f>
        <v>3</v>
      </c>
    </row>
    <row r="16" spans="1:3" ht="12.75">
      <c r="A16" s="96" t="str">
        <f>'Score and card record'!A251</f>
        <v>CHUNG Wai Yiu (--)</v>
      </c>
      <c r="B16" s="96" t="str">
        <f>'Score and card record'!B251</f>
        <v>Soccer Mania</v>
      </c>
      <c r="C16" s="96">
        <f>'Score and card record'!C251</f>
        <v>3</v>
      </c>
    </row>
    <row r="17" spans="1:3" ht="12.75">
      <c r="A17" s="96" t="str">
        <f>'Score and card record'!A162</f>
        <v>HO King Hei (01)</v>
      </c>
      <c r="B17" s="96" t="str">
        <f>'Score and card record'!B162</f>
        <v>How To Find You?</v>
      </c>
      <c r="C17" s="96">
        <f>'Score and card record'!C162</f>
        <v>3</v>
      </c>
    </row>
    <row r="18" spans="1:3" ht="12.75">
      <c r="A18" s="96" t="str">
        <f>'Score and card record'!A37</f>
        <v>HO, Alan (--)</v>
      </c>
      <c r="B18" s="96" t="str">
        <f>'Score and card record'!B37</f>
        <v>DA DUI</v>
      </c>
      <c r="C18" s="96">
        <f>'Score and card record'!C37</f>
        <v>3</v>
      </c>
    </row>
    <row r="19" spans="1:3" ht="12.75">
      <c r="A19" s="96" t="str">
        <f>'Score and card record'!A330</f>
        <v>LAU Chi Yang (--)</v>
      </c>
      <c r="B19" s="96" t="str">
        <f>'Score and card record'!B330</f>
        <v>Youth United</v>
      </c>
      <c r="C19" s="96">
        <f>'Score and card record'!C330</f>
        <v>3</v>
      </c>
    </row>
    <row r="20" spans="1:3" ht="12.75">
      <c r="A20" s="96" t="str">
        <f>'Score and card record'!A246</f>
        <v>TSUI Kin Yue (92)</v>
      </c>
      <c r="B20" s="96" t="str">
        <f>'Score and card record'!B246</f>
        <v>SHOOTERS</v>
      </c>
      <c r="C20" s="96">
        <f>'Score and card record'!C246</f>
        <v>3</v>
      </c>
    </row>
    <row r="21" spans="1:3" ht="12.75">
      <c r="A21" s="96" t="str">
        <f>'Score and card record'!A95</f>
        <v>YAU Ho Bun (--)</v>
      </c>
      <c r="B21" s="96" t="str">
        <f>'Score and card record'!B95</f>
        <v>Eastern</v>
      </c>
      <c r="C21" s="96">
        <f>'Score and card record'!C95</f>
        <v>3</v>
      </c>
    </row>
    <row r="22" spans="1:3" ht="12.75">
      <c r="A22" s="96" t="str">
        <f>'Score and card record'!A96</f>
        <v>YUNG Ka Chun (--)</v>
      </c>
      <c r="B22" s="96" t="str">
        <f>'Score and card record'!B96</f>
        <v>Eastern</v>
      </c>
      <c r="C22" s="96">
        <f>'Score and card record'!C96</f>
        <v>3</v>
      </c>
    </row>
    <row r="23" spans="1:3" ht="12.75">
      <c r="A23" s="96" t="str">
        <f>'Score and card record'!A115</f>
        <v>CHAN Tai Chun (93)</v>
      </c>
      <c r="B23" s="96" t="str">
        <f>'Score and card record'!B115</f>
        <v>Friends</v>
      </c>
      <c r="C23" s="96">
        <f>'Score and card record'!C115</f>
        <v>2</v>
      </c>
    </row>
    <row r="24" spans="1:3" ht="12.75">
      <c r="A24" s="96" t="str">
        <f>'Score and card record'!A21</f>
        <v>CHENG Wing Yip, Wilson (92)</v>
      </c>
      <c r="B24" s="96" t="str">
        <f>'Score and card record'!B21</f>
        <v>A287</v>
      </c>
      <c r="C24" s="96">
        <f>'Score and card record'!C21</f>
        <v>2</v>
      </c>
    </row>
    <row r="25" spans="1:3" ht="12.75">
      <c r="A25" s="96" t="str">
        <f>'Score and card record'!A116</f>
        <v>CHEUNG, Alan (93)</v>
      </c>
      <c r="B25" s="96" t="str">
        <f>'Score and card record'!B116</f>
        <v>Friends</v>
      </c>
      <c r="C25" s="96">
        <f>'Score and card record'!C116</f>
        <v>2</v>
      </c>
    </row>
    <row r="26" spans="1:3" ht="12.75">
      <c r="A26" s="96" t="str">
        <f>'Score and card record'!A84</f>
        <v>CHIK Man Kit (96)</v>
      </c>
      <c r="B26" s="96" t="str">
        <f>'Score and card record'!B84</f>
        <v>Eastern</v>
      </c>
      <c r="C26" s="96">
        <f>'Score and card record'!C84</f>
        <v>2</v>
      </c>
    </row>
    <row r="27" spans="1:3" ht="12.75">
      <c r="A27" s="96" t="str">
        <f>'Score and card record'!A181</f>
        <v>LAM Wai Kei (96)</v>
      </c>
      <c r="B27" s="96" t="str">
        <f>'Score and card record'!B181</f>
        <v>Mofos</v>
      </c>
      <c r="C27" s="96">
        <f>'Score and card record'!C181</f>
        <v>2</v>
      </c>
    </row>
    <row r="28" spans="1:3" ht="12.75">
      <c r="A28" s="96" t="str">
        <f>'Score and card record'!A43</f>
        <v>LEE Ta Min, Desmond (88)</v>
      </c>
      <c r="B28" s="96" t="str">
        <f>'Score and card record'!B43</f>
        <v>DA DUI</v>
      </c>
      <c r="C28" s="96">
        <f>'Score and card record'!C43</f>
        <v>2</v>
      </c>
    </row>
    <row r="29" spans="1:3" ht="12.75">
      <c r="A29" s="96" t="str">
        <f>'Score and card record'!A135</f>
        <v>LO, Chris (94)</v>
      </c>
      <c r="B29" s="96" t="str">
        <f>'Score and card record'!B135</f>
        <v>Happy Soccer</v>
      </c>
      <c r="C29" s="96">
        <f>'Score and card record'!C135</f>
        <v>2</v>
      </c>
    </row>
    <row r="30" spans="1:3" ht="12.75">
      <c r="A30" s="96" t="str">
        <f>'Score and card record'!A213</f>
        <v>NG Chun Yue (01)</v>
      </c>
      <c r="B30" s="96" t="str">
        <f>'Score and card record'!B213</f>
        <v>Revival 2K1</v>
      </c>
      <c r="C30" s="96">
        <f>'Score and card record'!C213</f>
        <v>2</v>
      </c>
    </row>
    <row r="31" spans="1:3" ht="12.75">
      <c r="A31" s="96" t="str">
        <f>'Score and card record'!A293</f>
        <v>POON Chun Yu (95)</v>
      </c>
      <c r="B31" s="96" t="str">
        <f>'Score and card record'!B293</f>
        <v>Vampire</v>
      </c>
      <c r="C31" s="96">
        <f>'Score and card record'!C293</f>
        <v>2</v>
      </c>
    </row>
    <row r="32" spans="1:3" ht="12.75">
      <c r="A32" s="96" t="str">
        <f>'Score and card record'!A214</f>
        <v>SHE Ka Heng, Kelvin (01)</v>
      </c>
      <c r="B32" s="96" t="str">
        <f>'Score and card record'!B214</f>
        <v>Revival 2K1</v>
      </c>
      <c r="C32" s="96">
        <f>'Score and card record'!C214</f>
        <v>2</v>
      </c>
    </row>
    <row r="33" spans="1:3" ht="12.75">
      <c r="A33" s="96" t="str">
        <f>'Score and card record'!A247</f>
        <v>WONG Ka Kin (93)</v>
      </c>
      <c r="B33" s="96" t="str">
        <f>'Score and card record'!B247</f>
        <v>SHOOTERS</v>
      </c>
      <c r="C33" s="96">
        <f>'Score and card record'!C247</f>
        <v>2</v>
      </c>
    </row>
    <row r="34" spans="1:3" ht="12.75">
      <c r="A34" s="96" t="str">
        <f>'Score and card record'!A64</f>
        <v>WONG Ka Lun (00)</v>
      </c>
      <c r="B34" s="96" t="str">
        <f>'Score and card record'!B64</f>
        <v>Delay</v>
      </c>
      <c r="C34" s="96">
        <f>'Score and card record'!C64</f>
        <v>2</v>
      </c>
    </row>
    <row r="35" spans="1:3" ht="12.75">
      <c r="A35" s="96" t="str">
        <f>'Score and card record'!A127</f>
        <v>WONG, Alvin (93)</v>
      </c>
      <c r="B35" s="96" t="str">
        <f>'Score and card record'!B127</f>
        <v>Friends</v>
      </c>
      <c r="C35" s="96">
        <f>'Score and card record'!C127</f>
        <v>2</v>
      </c>
    </row>
    <row r="36" spans="1:3" ht="12.75">
      <c r="A36" s="96" t="str">
        <f>'Score and card record'!A128</f>
        <v>WONG, Hugo (93)</v>
      </c>
      <c r="B36" s="96" t="str">
        <f>'Score and card record'!B128</f>
        <v>Friends</v>
      </c>
      <c r="C36" s="96">
        <f>'Score and card record'!C128</f>
        <v>2</v>
      </c>
    </row>
    <row r="37" spans="1:3" ht="12.75">
      <c r="A37" s="96" t="str">
        <f>'Score and card record'!A81</f>
        <v>YEUNG Chak Man (96)</v>
      </c>
      <c r="B37" s="96" t="str">
        <f>'Score and card record'!B81</f>
        <v>Dortmund</v>
      </c>
      <c r="C37" s="96">
        <f>'Score and card record'!C81</f>
        <v>2</v>
      </c>
    </row>
    <row r="38" spans="1:3" ht="12.75">
      <c r="A38" s="96" t="str">
        <f>'Score and card record'!A250</f>
        <v>CHAN Chi Shing (--)</v>
      </c>
      <c r="B38" s="96" t="str">
        <f>'Score and card record'!B250</f>
        <v>Soccer Mania</v>
      </c>
      <c r="C38" s="96">
        <f>'Score and card record'!C250</f>
        <v>1</v>
      </c>
    </row>
    <row r="39" spans="1:3" ht="12.75">
      <c r="A39" s="96" t="str">
        <f>'Score and card record'!A97</f>
        <v>CHAN Hold Yan (97)</v>
      </c>
      <c r="B39" s="96" t="str">
        <f>'Score and card record'!B97</f>
        <v>Freedub United</v>
      </c>
      <c r="C39" s="96">
        <f>'Score and card record'!C97</f>
        <v>1</v>
      </c>
    </row>
    <row r="40" spans="1:3" ht="12.75">
      <c r="A40" s="96" t="str">
        <f>'Score and card record'!A98</f>
        <v>CHAN Kin Pong (98)</v>
      </c>
      <c r="B40" s="96" t="str">
        <f>'Score and card record'!B98</f>
        <v>Freedub United</v>
      </c>
      <c r="C40" s="96">
        <f>'Score and card record'!C98</f>
        <v>1</v>
      </c>
    </row>
    <row r="41" spans="1:3" ht="12.75">
      <c r="A41" s="96" t="str">
        <f>'Score and card record'!A99</f>
        <v>CHAN Ron Sing, Ronson (98)</v>
      </c>
      <c r="B41" s="96" t="str">
        <f>'Score and card record'!B99</f>
        <v>Freedub United</v>
      </c>
      <c r="C41" s="96">
        <f>'Score and card record'!C99</f>
        <v>1</v>
      </c>
    </row>
    <row r="42" spans="1:3" ht="12.75">
      <c r="A42" s="96" t="str">
        <f>'Score and card record'!A143</f>
        <v>CHAN, Billy (90)</v>
      </c>
      <c r="B42" s="96" t="str">
        <f>'Score and card record'!B143</f>
        <v>Hound</v>
      </c>
      <c r="C42" s="96">
        <f>'Score and card record'!C143</f>
        <v>1</v>
      </c>
    </row>
    <row r="43" spans="1:3" ht="12.75">
      <c r="A43" s="96" t="str">
        <f>'Score and card record'!A114</f>
        <v>CHAN, Ronnie (92)</v>
      </c>
      <c r="B43" s="96" t="str">
        <f>'Score and card record'!B114</f>
        <v>Friends</v>
      </c>
      <c r="C43" s="96">
        <f>'Score and card record'!C114</f>
        <v>1</v>
      </c>
    </row>
    <row r="44" spans="1:3" ht="12.75">
      <c r="A44" s="96" t="str">
        <f>'Score and card record'!A35</f>
        <v>CHENG Chak Kin, Joseph (89)</v>
      </c>
      <c r="B44" s="96" t="str">
        <f>'Score and card record'!B35</f>
        <v>DA DUI</v>
      </c>
      <c r="C44" s="96">
        <f>'Score and card record'!C35</f>
        <v>1</v>
      </c>
    </row>
    <row r="45" spans="1:3" ht="12.75">
      <c r="A45" s="96" t="str">
        <f>'Score and card record'!A145</f>
        <v>CHENG, Jason (99)</v>
      </c>
      <c r="B45" s="96" t="str">
        <f>'Score and card record'!B145</f>
        <v>Hound</v>
      </c>
      <c r="C45" s="96">
        <f>'Score and card record'!C145</f>
        <v>1</v>
      </c>
    </row>
    <row r="46" spans="1:3" ht="12.75">
      <c r="A46" s="96" t="str">
        <f>'Score and card record'!A283</f>
        <v>CHEUNG Yat Chun (95)</v>
      </c>
      <c r="B46" s="96" t="str">
        <f>'Score and card record'!B283</f>
        <v>Vampire</v>
      </c>
      <c r="C46" s="96">
        <f>'Score and card record'!C283</f>
        <v>1</v>
      </c>
    </row>
    <row r="47" spans="1:3" ht="12.75">
      <c r="A47" s="96" t="str">
        <f>'Score and card record'!A191</f>
        <v>CHOI Tat Wa (--)</v>
      </c>
      <c r="B47" s="96" t="str">
        <f>'Score and card record'!B191</f>
        <v>NICE TEAM</v>
      </c>
      <c r="C47" s="96">
        <f>'Score and card record'!C191</f>
        <v>1</v>
      </c>
    </row>
    <row r="48" spans="1:3" ht="12.75">
      <c r="A48" s="96" t="str">
        <f>'Score and card record'!A192</f>
        <v>CHOW Chung Hei (97)</v>
      </c>
      <c r="B48" s="96" t="str">
        <f>'Score and card record'!B192</f>
        <v>NICE TEAM</v>
      </c>
      <c r="C48" s="96">
        <f>'Score and card record'!C192</f>
        <v>1</v>
      </c>
    </row>
    <row r="49" spans="1:3" ht="12.75">
      <c r="A49" s="96" t="str">
        <f>'Score and card record'!A236</f>
        <v>CHOY Siu Kam, David (92)</v>
      </c>
      <c r="B49" s="96" t="str">
        <f>'Score and card record'!B236</f>
        <v>SHOOTERS</v>
      </c>
      <c r="C49" s="96">
        <f>'Score and card record'!C236</f>
        <v>1</v>
      </c>
    </row>
    <row r="50" spans="1:3" ht="12.75">
      <c r="A50" s="96" t="str">
        <f>'Score and card record'!A85</f>
        <v>CHU Tsz Ping (96)</v>
      </c>
      <c r="B50" s="96" t="str">
        <f>'Score and card record'!B85</f>
        <v>Eastern</v>
      </c>
      <c r="C50" s="96">
        <f>'Score and card record'!C85</f>
        <v>1</v>
      </c>
    </row>
    <row r="51" spans="1:3" ht="12.75">
      <c r="A51" s="96" t="str">
        <f>'Score and card record'!A87</f>
        <v>FOK Kin Bun (96)</v>
      </c>
      <c r="B51" s="96" t="str">
        <f>'Score and card record'!B87</f>
        <v>Eastern</v>
      </c>
      <c r="C51" s="96">
        <f>'Score and card record'!C87</f>
        <v>1</v>
      </c>
    </row>
    <row r="52" spans="1:3" ht="12.75">
      <c r="A52" s="96" t="str">
        <f>'Score and card record'!A312</f>
        <v>FU Hay Yeung (98)</v>
      </c>
      <c r="B52" s="96" t="str">
        <f>'Score and card record'!B312</f>
        <v>YEAR 98</v>
      </c>
      <c r="C52" s="96">
        <f>'Score and card record'!C312</f>
        <v>1</v>
      </c>
    </row>
    <row r="53" spans="1:3" ht="12.75">
      <c r="A53" s="96" t="str">
        <f>'Score and card record'!A269</f>
        <v>HO Lok Fun (69)</v>
      </c>
      <c r="B53" s="96" t="str">
        <f>'Score and card record'!B269</f>
        <v>Team 69</v>
      </c>
      <c r="C53" s="96">
        <f>'Score and card record'!C269</f>
        <v>1</v>
      </c>
    </row>
    <row r="54" spans="1:3" ht="12.75">
      <c r="A54" s="96" t="str">
        <f>'Score and card record'!A52</f>
        <v>HO Shu Ming (00)</v>
      </c>
      <c r="B54" s="96" t="str">
        <f>'Score and card record'!B52</f>
        <v>Delay</v>
      </c>
      <c r="C54" s="96">
        <f>'Score and card record'!C52</f>
        <v>1</v>
      </c>
    </row>
    <row r="55" spans="1:3" ht="12.75">
      <c r="A55" s="96" t="str">
        <f>'Score and card record'!A177</f>
        <v>IP Wing Yiu (98)</v>
      </c>
      <c r="B55" s="96" t="str">
        <f>'Score and card record'!B177</f>
        <v>Mofos</v>
      </c>
      <c r="C55" s="96">
        <f>'Score and card record'!C177</f>
        <v>1</v>
      </c>
    </row>
    <row r="56" spans="1:3" ht="12.75">
      <c r="A56" s="96" t="str">
        <f>'Score and card record'!A72</f>
        <v>JONG Chung Yin (96)</v>
      </c>
      <c r="B56" s="96" t="str">
        <f>'Score and card record'!B72</f>
        <v>Dortmund</v>
      </c>
      <c r="C56" s="96">
        <f>'Score and card record'!C72</f>
        <v>1</v>
      </c>
    </row>
    <row r="57" spans="1:3" ht="12.75">
      <c r="A57" s="96" t="str">
        <f>'Score and card record'!A39</f>
        <v>KO Kwong Chi (88)</v>
      </c>
      <c r="B57" s="96" t="str">
        <f>'Score and card record'!B39</f>
        <v>DA DUI</v>
      </c>
      <c r="C57" s="96">
        <f>'Score and card record'!C39</f>
        <v>1</v>
      </c>
    </row>
    <row r="58" spans="1:3" ht="12.75">
      <c r="A58" s="96" t="str">
        <f>'Score and card record'!A193</f>
        <v>KONG Chak Lam (97)</v>
      </c>
      <c r="B58" s="96" t="str">
        <f>'Score and card record'!B193</f>
        <v>NICE TEAM</v>
      </c>
      <c r="C58" s="96">
        <f>'Score and card record'!C193</f>
        <v>1</v>
      </c>
    </row>
    <row r="59" spans="1:3" ht="12.75">
      <c r="A59" s="96" t="str">
        <f>'Score and card record'!A179</f>
        <v>KONG Cheuk Wing (03)</v>
      </c>
      <c r="B59" s="96" t="str">
        <f>'Score and card record'!B179</f>
        <v>Mofos</v>
      </c>
      <c r="C59" s="96">
        <f>'Score and card record'!C179</f>
        <v>1</v>
      </c>
    </row>
    <row r="60" spans="1:12" ht="12.75">
      <c r="A60" s="96" t="str">
        <f>'Score and card record'!A300</f>
        <v>KUNG CM, Andy (82)</v>
      </c>
      <c r="B60" s="96" t="str">
        <f>'Score and card record'!B300</f>
        <v>WYK 1982</v>
      </c>
      <c r="C60" s="96">
        <f>'Score and card record'!C300</f>
        <v>1</v>
      </c>
      <c r="I60" s="97"/>
      <c r="J60" s="97"/>
      <c r="K60" s="97"/>
      <c r="L60" s="97"/>
    </row>
    <row r="61" spans="1:3" ht="12.75">
      <c r="A61" s="96" t="str">
        <f>'Score and card record'!A316</f>
        <v>LAM Ting Fung, Paul (98)</v>
      </c>
      <c r="B61" s="96" t="str">
        <f>'Score and card record'!B316</f>
        <v>YEAR 98</v>
      </c>
      <c r="C61" s="96">
        <f>'Score and card record'!C316</f>
        <v>1</v>
      </c>
    </row>
    <row r="62" spans="1:3" ht="12.75">
      <c r="A62" s="96" t="str">
        <f>'Score and card record'!A163</f>
        <v>LAU Chi Wai (01)</v>
      </c>
      <c r="B62" s="96" t="str">
        <f>'Score and card record'!B163</f>
        <v>How To Find You?</v>
      </c>
      <c r="C62" s="96">
        <f>'Score and card record'!C163</f>
        <v>1</v>
      </c>
    </row>
    <row r="63" spans="1:3" ht="12.75">
      <c r="A63" s="96" t="str">
        <f>'Score and card record'!A121</f>
        <v>LAU, Pitt (91)</v>
      </c>
      <c r="B63" s="96" t="str">
        <f>'Score and card record'!B121</f>
        <v>Friends</v>
      </c>
      <c r="C63" s="96">
        <f>'Score and card record'!C121</f>
        <v>1</v>
      </c>
    </row>
    <row r="64" spans="1:3" ht="12.75">
      <c r="A64" s="96" t="str">
        <f>'Score and card record'!A164</f>
        <v>LEUNG Chin Pang (01)</v>
      </c>
      <c r="B64" s="96" t="str">
        <f>'Score and card record'!B164</f>
        <v>How To Find You?</v>
      </c>
      <c r="C64" s="96">
        <f>'Score and card record'!C164</f>
        <v>1</v>
      </c>
    </row>
    <row r="65" spans="1:3" ht="12.75">
      <c r="A65" s="96" t="str">
        <f>'Score and card record'!A89</f>
        <v>LIN Tsz Shun (--)</v>
      </c>
      <c r="B65" s="96" t="str">
        <f>'Score and card record'!B89</f>
        <v>Eastern</v>
      </c>
      <c r="C65" s="96">
        <f>'Score and card record'!C89</f>
        <v>1</v>
      </c>
    </row>
    <row r="66" spans="1:3" ht="12.75">
      <c r="A66" s="96" t="str">
        <f>'Score and card record'!A334</f>
        <v>LIU Chuen Fai (--)</v>
      </c>
      <c r="B66" s="96" t="str">
        <f>'Score and card record'!B334</f>
        <v>Youth United</v>
      </c>
      <c r="C66" s="96">
        <f>'Score and card record'!C334</f>
        <v>1</v>
      </c>
    </row>
    <row r="67" spans="1:3" ht="12.75">
      <c r="A67" s="96" t="str">
        <f>'Score and card record'!A227</f>
        <v>LIU, Victor (85)</v>
      </c>
      <c r="B67" s="96" t="str">
        <f>'Score and card record'!B227</f>
        <v>S &amp; P</v>
      </c>
      <c r="C67" s="96">
        <f>'Score and card record'!C227</f>
        <v>1</v>
      </c>
    </row>
    <row r="68" spans="1:3" ht="12.75">
      <c r="A68" s="96" t="str">
        <f>'Score and card record'!A291</f>
        <v>MAK Ka Hung (--)</v>
      </c>
      <c r="B68" s="96" t="str">
        <f>'Score and card record'!B291</f>
        <v>Vampire</v>
      </c>
      <c r="C68" s="96">
        <f>'Score and card record'!C291</f>
        <v>1</v>
      </c>
    </row>
    <row r="69" spans="1:3" ht="12.75">
      <c r="A69" s="96" t="str">
        <f>'Score and card record'!A212</f>
        <v>MAK Shui Ting, Justin (01)</v>
      </c>
      <c r="B69" s="96" t="str">
        <f>'Score and card record'!B212</f>
        <v>Revival 2K1</v>
      </c>
      <c r="C69" s="96">
        <f>'Score and card record'!C212</f>
        <v>1</v>
      </c>
    </row>
    <row r="70" spans="1:3" ht="12.75">
      <c r="A70" s="96" t="str">
        <f>'Score and card record'!A183</f>
        <v>PIANG Sang, Simon Loon Kwong (96)</v>
      </c>
      <c r="B70" s="96" t="str">
        <f>'Score and card record'!B183</f>
        <v>Mofos</v>
      </c>
      <c r="C70" s="96">
        <f>'Score and card record'!C183</f>
        <v>1</v>
      </c>
    </row>
    <row r="71" spans="1:3" ht="12.75">
      <c r="A71" s="96" t="str">
        <f>'Score and card record'!A184</f>
        <v>SO Wai Bun, Bryan (98)</v>
      </c>
      <c r="B71" s="96" t="str">
        <f>'Score and card record'!B184</f>
        <v>Mofos</v>
      </c>
      <c r="C71" s="96">
        <f>'Score and card record'!C184</f>
        <v>1</v>
      </c>
    </row>
    <row r="72" spans="1:3" ht="12.75">
      <c r="A72" s="96" t="str">
        <f>'Score and card record'!A139</f>
        <v>SO, Edwin (94)</v>
      </c>
      <c r="B72" s="96" t="str">
        <f>'Score and card record'!B139</f>
        <v>Happy Soccer</v>
      </c>
      <c r="C72" s="96">
        <f>'Score and card record'!C139</f>
        <v>1</v>
      </c>
    </row>
    <row r="73" spans="1:3" ht="12.75">
      <c r="A73" s="96" t="str">
        <f>'Score and card record'!A215</f>
        <v>TAM Chun Yu (01)</v>
      </c>
      <c r="B73" s="96" t="str">
        <f>'Score and card record'!B215</f>
        <v>Revival 2K1</v>
      </c>
      <c r="C73" s="96">
        <f>'Score and card record'!C215</f>
        <v>1</v>
      </c>
    </row>
    <row r="74" spans="1:3" ht="12.75">
      <c r="A74" s="96" t="str">
        <f>'Score and card record'!A185</f>
        <v>TAM King Chung (--)</v>
      </c>
      <c r="B74" s="96" t="str">
        <f>'Score and card record'!B185</f>
        <v>Mofos</v>
      </c>
      <c r="C74" s="96">
        <f>'Score and card record'!C185</f>
        <v>1</v>
      </c>
    </row>
    <row r="75" spans="1:3" ht="12.75">
      <c r="A75" s="96" t="str">
        <f>'Score and card record'!A186</f>
        <v>TANG Hong Lun, Anson (--)</v>
      </c>
      <c r="B75" s="96" t="str">
        <f>'Score and card record'!B186</f>
        <v>Mofos</v>
      </c>
      <c r="C75" s="96">
        <f>'Score and card record'!C186</f>
        <v>1</v>
      </c>
    </row>
    <row r="76" spans="1:3" ht="12.75">
      <c r="A76" s="96" t="str">
        <f>'Score and card record'!A61</f>
        <v>TSANG Ka Wai (02)</v>
      </c>
      <c r="B76" s="96" t="str">
        <f>'Score and card record'!B61</f>
        <v>Delay</v>
      </c>
      <c r="C76" s="96">
        <f>'Score and card record'!C61</f>
        <v>1</v>
      </c>
    </row>
    <row r="77" spans="1:3" ht="12.75">
      <c r="A77" s="96" t="str">
        <f>'Score and card record'!A338</f>
        <v>TSE Pui Fung, Victor (02)</v>
      </c>
      <c r="B77" s="96" t="str">
        <f>'Score and card record'!B338</f>
        <v>Youth United</v>
      </c>
      <c r="C77" s="96">
        <f>'Score and card record'!C338</f>
        <v>1</v>
      </c>
    </row>
    <row r="78" spans="1:3" ht="12.75">
      <c r="A78" s="96" t="str">
        <f>'Score and card record'!A245</f>
        <v>TSUI Kin Sum (94)</v>
      </c>
      <c r="B78" s="96" t="str">
        <f>'Score and card record'!B245</f>
        <v>SHOOTERS</v>
      </c>
      <c r="C78" s="96">
        <f>'Score and card record'!C245</f>
        <v>1</v>
      </c>
    </row>
    <row r="79" spans="1:3" ht="12.75">
      <c r="A79" s="96" t="str">
        <f>'Score and card record'!A170</f>
        <v>WAN Pui Hang (01)</v>
      </c>
      <c r="B79" s="96" t="str">
        <f>'Score and card record'!B170</f>
        <v>How To Find You?</v>
      </c>
      <c r="C79" s="96">
        <f>'Score and card record'!C170</f>
        <v>1</v>
      </c>
    </row>
    <row r="80" spans="1:3" ht="12.75">
      <c r="A80" s="96" t="str">
        <f>'Score and card record'!A111</f>
        <v>WONG Chun Kan, Anthony (98)</v>
      </c>
      <c r="B80" s="96" t="str">
        <f>'Score and card record'!B111</f>
        <v>Freedub United</v>
      </c>
      <c r="C80" s="96">
        <f>'Score and card record'!C111</f>
        <v>1</v>
      </c>
    </row>
    <row r="81" spans="1:3" ht="12.75">
      <c r="A81" s="96" t="str">
        <f>'Score and card record'!A201</f>
        <v>WONG Sui Ming (80)</v>
      </c>
      <c r="B81" s="96" t="str">
        <f>'Score and card record'!B201</f>
        <v>NICE TEAM</v>
      </c>
      <c r="C81" s="96">
        <f>'Score and card record'!C201</f>
        <v>1</v>
      </c>
    </row>
    <row r="82" spans="1:3" ht="12.75">
      <c r="A82" s="96" t="str">
        <f>'Score and card record'!A202</f>
        <v>WONG Wai Yip (97)</v>
      </c>
      <c r="B82" s="96" t="str">
        <f>'Score and card record'!B202</f>
        <v>NICE TEAM</v>
      </c>
      <c r="C82" s="96">
        <f>'Score and card record'!C202</f>
        <v>1</v>
      </c>
    </row>
    <row r="83" spans="1:3" ht="12.75">
      <c r="A83" s="96" t="str">
        <f>'Score and card record'!A203</f>
        <v>WONG Yuk Man (--)</v>
      </c>
      <c r="B83" s="96" t="str">
        <f>'Score and card record'!B203</f>
        <v>NICE TEAM</v>
      </c>
      <c r="C83" s="96">
        <f>'Score and card record'!C203</f>
        <v>1</v>
      </c>
    </row>
    <row r="84" spans="1:3" ht="12.75">
      <c r="A84" s="96" t="str">
        <f>'Score and card record'!A327</f>
        <v>WU Yu Wai (98)</v>
      </c>
      <c r="B84" s="96" t="str">
        <f>'Score and card record'!B327</f>
        <v>YEAR 98</v>
      </c>
      <c r="C84" s="96">
        <f>'Score and card record'!C327</f>
        <v>1</v>
      </c>
    </row>
    <row r="85" spans="1:3" ht="12.75">
      <c r="A85" s="96" t="str">
        <f>'Score and card record'!A231</f>
        <v>YEUNG, Alex (85)</v>
      </c>
      <c r="B85" s="96" t="str">
        <f>'Score and card record'!B231</f>
        <v>S &amp; P</v>
      </c>
      <c r="C85" s="96">
        <f>'Score and card record'!C231</f>
        <v>1</v>
      </c>
    </row>
    <row r="86" spans="1:3" ht="12.75">
      <c r="A86" s="96" t="str">
        <f>'Score and card record'!A49</f>
        <v>YIP Ho Kin, Gary (--)</v>
      </c>
      <c r="B86" s="96" t="str">
        <f>'Score and card record'!B49</f>
        <v>DA DUI</v>
      </c>
      <c r="C86" s="96">
        <f>'Score and card record'!C49</f>
        <v>1</v>
      </c>
    </row>
    <row r="87" spans="1:3" ht="12.75">
      <c r="A87" s="96" t="str">
        <f>'Score and card record'!A265</f>
        <v>YUEN Wing Hang (94)</v>
      </c>
      <c r="B87" s="96" t="str">
        <f>'Score and card record'!B265</f>
        <v>Soccer Mania</v>
      </c>
      <c r="C87" s="96">
        <f>'Score and card record'!C265</f>
        <v>1</v>
      </c>
    </row>
    <row r="88" spans="1:3" ht="12.75">
      <c r="A88" s="96" t="str">
        <f>'Score and card record'!A233</f>
        <v>YUEN, Sunny (85)</v>
      </c>
      <c r="B88" s="96" t="str">
        <f>'Score and card record'!B233</f>
        <v>S &amp; P</v>
      </c>
      <c r="C88" s="96">
        <f>'Score and card record'!C233</f>
        <v>1</v>
      </c>
    </row>
    <row r="89" spans="1:3" ht="12.75">
      <c r="A89" s="96" t="str">
        <f>'Score and card record'!A205</f>
        <v>AU YANG Chun Yue (01)</v>
      </c>
      <c r="B89" s="96" t="str">
        <f>'Score and card record'!B205</f>
        <v>Revival 2K1</v>
      </c>
      <c r="C89" s="96">
        <f>'Score and card record'!C205</f>
        <v>0</v>
      </c>
    </row>
    <row r="90" spans="1:3" ht="12.75">
      <c r="A90" s="96" t="str">
        <f>'Score and card record'!A173</f>
        <v>CHAN Cheuk Him, Adrain (--)</v>
      </c>
      <c r="B90" s="96" t="str">
        <f>'Score and card record'!B173</f>
        <v>Mofos</v>
      </c>
      <c r="C90" s="96">
        <f>'Score and card record'!C173</f>
        <v>0</v>
      </c>
    </row>
    <row r="91" spans="1:3" ht="12.75">
      <c r="A91" s="96" t="str">
        <f>'Score and card record'!A82</f>
        <v>CHAN Chi Fung, Michael (96)</v>
      </c>
      <c r="B91" s="96" t="str">
        <f>'Score and card record'!B82</f>
        <v>Eastern</v>
      </c>
      <c r="C91" s="96">
        <f>'Score and card record'!C82</f>
        <v>0</v>
      </c>
    </row>
    <row r="92" spans="1:3" ht="12.75">
      <c r="A92" s="96" t="str">
        <f>'Score and card record'!A189</f>
        <v>CHAN Chun Yin (--)</v>
      </c>
      <c r="B92" s="96" t="str">
        <f>'Score and card record'!B189</f>
        <v>NICE TEAM</v>
      </c>
      <c r="C92" s="96">
        <f>'Score and card record'!C189</f>
        <v>0</v>
      </c>
    </row>
    <row r="93" spans="1:3" ht="12.75">
      <c r="A93" s="96" t="str">
        <f>'Score and card record'!A19</f>
        <v>CHAN Ka Man, John (92)</v>
      </c>
      <c r="B93" s="96" t="str">
        <f>'Score and card record'!B19</f>
        <v>A287</v>
      </c>
      <c r="C93" s="96">
        <f>'Score and card record'!C19</f>
        <v>0</v>
      </c>
    </row>
    <row r="94" spans="1:3" ht="12.75">
      <c r="A94" s="96" t="str">
        <f>'Score and card record'!A66</f>
        <v>CHAN Kar Yin (96)</v>
      </c>
      <c r="B94" s="96" t="str">
        <f>'Score and card record'!B66</f>
        <v>Dortmund</v>
      </c>
      <c r="C94" s="96">
        <f>'Score and card record'!C66</f>
        <v>0</v>
      </c>
    </row>
    <row r="95" spans="1:8" ht="15.75">
      <c r="A95" s="96" t="str">
        <f>'Score and card record'!A67</f>
        <v>CHAN Kin Hon (96)</v>
      </c>
      <c r="B95" s="96" t="str">
        <f>'Score and card record'!B67</f>
        <v>Dortmund</v>
      </c>
      <c r="C95" s="96">
        <f>'Score and card record'!C67</f>
        <v>0</v>
      </c>
      <c r="H95" s="98"/>
    </row>
    <row r="96" spans="1:3" ht="12.75">
      <c r="A96" s="96" t="str">
        <f>'Score and card record'!A159</f>
        <v>CHAN Kin Wai (01)</v>
      </c>
      <c r="B96" s="96" t="str">
        <f>'Score and card record'!B159</f>
        <v>How To Find You?</v>
      </c>
      <c r="C96" s="96">
        <f>'Score and card record'!C159</f>
        <v>0</v>
      </c>
    </row>
    <row r="97" spans="1:3" ht="12.75">
      <c r="A97" s="96" t="str">
        <f>'Score and card record'!A174</f>
        <v>CHAN Tin Yeung, Joseph (96)</v>
      </c>
      <c r="B97" s="96" t="str">
        <f>'Score and card record'!B174</f>
        <v>Mofos</v>
      </c>
      <c r="C97" s="96">
        <f>'Score and card record'!C174</f>
        <v>0</v>
      </c>
    </row>
    <row r="98" spans="1:3" ht="12.75">
      <c r="A98" s="96" t="str">
        <f>'Score and card record'!A129</f>
        <v>CHAN, Clement (94)</v>
      </c>
      <c r="B98" s="96" t="str">
        <f>'Score and card record'!B129</f>
        <v>Happy Soccer</v>
      </c>
      <c r="C98" s="96">
        <f>'Score and card record'!C129</f>
        <v>0</v>
      </c>
    </row>
    <row r="99" spans="1:3" ht="12.75">
      <c r="A99" s="96" t="str">
        <f>'Score and card record'!A130</f>
        <v>CHAN, Joseph (94)</v>
      </c>
      <c r="B99" s="96" t="str">
        <f>'Score and card record'!B130</f>
        <v>Happy Soccer</v>
      </c>
      <c r="C99" s="96">
        <f>'Score and card record'!C130</f>
        <v>0</v>
      </c>
    </row>
    <row r="100" spans="1:3" ht="12.75">
      <c r="A100" s="96" t="str">
        <f>'Score and card record'!A144</f>
        <v>CHAN, Joseph (94)</v>
      </c>
      <c r="B100" s="96" t="str">
        <f>'Score and card record'!B144</f>
        <v>Hound</v>
      </c>
      <c r="C100" s="96">
        <f>'Score and card record'!C144</f>
        <v>0</v>
      </c>
    </row>
    <row r="101" spans="1:3" ht="12.75">
      <c r="A101" s="96" t="str">
        <f>'Score and card record'!A206</f>
        <v>Chan, Timonthy Stephen (01)</v>
      </c>
      <c r="B101" s="96" t="str">
        <f>'Score and card record'!B206</f>
        <v>Revival 2K1</v>
      </c>
      <c r="C101" s="96">
        <f>'Score and card record'!C206</f>
        <v>0</v>
      </c>
    </row>
    <row r="102" spans="1:3" ht="12.75">
      <c r="A102" s="96" t="str">
        <f>'Score and card record'!A266</f>
        <v>CHANG Ka Ki, George (69)</v>
      </c>
      <c r="B102" s="96" t="str">
        <f>'Score and card record'!B266</f>
        <v>Team 69</v>
      </c>
      <c r="C102" s="96">
        <f>'Score and card record'!C266</f>
        <v>0</v>
      </c>
    </row>
    <row r="103" spans="1:3" ht="12.75">
      <c r="A103" s="96" t="str">
        <f>'Score and card record'!A3</f>
        <v>CHAU Chuen Tak, Oliver (75)</v>
      </c>
      <c r="B103" s="96" t="str">
        <f>'Score and card record'!B3</f>
        <v>75ers and Youngsters</v>
      </c>
      <c r="C103" s="96">
        <f>'Score and card record'!C3</f>
        <v>0</v>
      </c>
    </row>
    <row r="104" spans="1:3" ht="12.75">
      <c r="A104" s="96" t="str">
        <f>'Score and card record'!A83</f>
        <v>CHAU Chun Yin (96)</v>
      </c>
      <c r="B104" s="96" t="str">
        <f>'Score and card record'!B83</f>
        <v>Eastern</v>
      </c>
      <c r="C104" s="96">
        <f>'Score and card record'!C83</f>
        <v>0</v>
      </c>
    </row>
    <row r="105" spans="1:3" ht="12.75">
      <c r="A105" s="96" t="str">
        <f>'Score and card record'!A20</f>
        <v>CHEN Yi Lun, Alan (92)</v>
      </c>
      <c r="B105" s="96" t="str">
        <f>'Score and card record'!B20</f>
        <v>A287</v>
      </c>
      <c r="C105" s="96">
        <f>'Score and card record'!C20</f>
        <v>0</v>
      </c>
    </row>
    <row r="106" spans="1:3" ht="12.75">
      <c r="A106" s="96" t="str">
        <f>'Score and card record'!A22</f>
        <v>CHEUNG Chi Kin, Henry (92)</v>
      </c>
      <c r="B106" s="96" t="str">
        <f>'Score and card record'!B22</f>
        <v>A287</v>
      </c>
      <c r="C106" s="96">
        <f>'Score and card record'!C22</f>
        <v>0</v>
      </c>
    </row>
    <row r="107" spans="1:3" ht="12.75">
      <c r="A107" s="96" t="str">
        <f>'Score and card record'!A50</f>
        <v>CHEUNG Hang Yiu (02)</v>
      </c>
      <c r="B107" s="96" t="str">
        <f>'Score and card record'!B50</f>
        <v>Delay</v>
      </c>
      <c r="C107" s="96">
        <f>'Score and card record'!C50</f>
        <v>0</v>
      </c>
    </row>
    <row r="108" spans="1:3" ht="12.75">
      <c r="A108" s="96" t="str">
        <f>'Score and card record'!A296</f>
        <v>CHEUNG Hon Ming (82)</v>
      </c>
      <c r="B108" s="96" t="str">
        <f>'Score and card record'!B296</f>
        <v>WYK 1982</v>
      </c>
      <c r="C108" s="96">
        <f>'Score and card record'!C296</f>
        <v>0</v>
      </c>
    </row>
    <row r="109" spans="1:3" ht="12.75">
      <c r="A109" s="96" t="str">
        <f>'Score and card record'!A234</f>
        <v>CHEUNG Ka Lung (--)</v>
      </c>
      <c r="B109" s="96" t="str">
        <f>'Score and card record'!B234</f>
        <v>SHOOTERS</v>
      </c>
      <c r="C109" s="96">
        <f>'Score and card record'!C234</f>
        <v>0</v>
      </c>
    </row>
    <row r="110" spans="1:3" ht="12.75">
      <c r="A110" s="96" t="str">
        <f>'Score and card record'!A4</f>
        <v>CHEUNG Kwok Chuen, Powell (--)</v>
      </c>
      <c r="B110" s="96" t="str">
        <f>'Score and card record'!B4</f>
        <v>75ers and Youngsters</v>
      </c>
      <c r="C110" s="96">
        <f>'Score and card record'!C4</f>
        <v>0</v>
      </c>
    </row>
    <row r="111" spans="1:3" ht="12.75">
      <c r="A111" s="96" t="str">
        <f>'Score and card record'!A68</f>
        <v>CHEUNG Shun Ling (96)</v>
      </c>
      <c r="B111" s="96" t="str">
        <f>'Score and card record'!B68</f>
        <v>Dortmund</v>
      </c>
      <c r="C111" s="96">
        <f>'Score and card record'!C68</f>
        <v>0</v>
      </c>
    </row>
    <row r="112" spans="1:3" ht="12.75">
      <c r="A112" s="96" t="str">
        <f>'Score and card record'!A100</f>
        <v>CHEUNG Yin Cheong (97)</v>
      </c>
      <c r="B112" s="96" t="str">
        <f>'Score and card record'!B100</f>
        <v>Freedub United</v>
      </c>
      <c r="C112" s="96">
        <f>'Score and card record'!C100</f>
        <v>0</v>
      </c>
    </row>
    <row r="113" spans="1:3" ht="12.75">
      <c r="A113" s="96" t="str">
        <f>'Score and card record'!A146</f>
        <v>CHIN Wing Chee (01)</v>
      </c>
      <c r="B113" s="96" t="str">
        <f>'Score and card record'!B146</f>
        <v>Hound</v>
      </c>
      <c r="C113" s="96">
        <f>'Score and card record'!C146</f>
        <v>0</v>
      </c>
    </row>
    <row r="114" spans="1:3" ht="12.75">
      <c r="A114" s="96" t="str">
        <f>'Score and card record'!A297</f>
        <v>CHIU Sin Chuen, Albert (82)</v>
      </c>
      <c r="B114" s="96" t="str">
        <f>'Score and card record'!B297</f>
        <v>WYK 1982</v>
      </c>
      <c r="C114" s="96">
        <f>'Score and card record'!C297</f>
        <v>0</v>
      </c>
    </row>
    <row r="115" spans="1:3" ht="12.75">
      <c r="A115" s="96" t="str">
        <f>'Score and card record'!A221</f>
        <v>CHIU, Derek (--)</v>
      </c>
      <c r="B115" s="96" t="str">
        <f>'Score and card record'!B221</f>
        <v>S &amp; P</v>
      </c>
      <c r="C115" s="96">
        <f>'Score and card record'!C221</f>
        <v>0</v>
      </c>
    </row>
    <row r="116" spans="1:3" ht="12.75">
      <c r="A116" s="96" t="str">
        <f>'Score and card record'!A175</f>
        <v>CHIU, Lorenso (96)</v>
      </c>
      <c r="B116" s="96" t="str">
        <f>'Score and card record'!B175</f>
        <v>Mofos</v>
      </c>
      <c r="C116" s="96">
        <f>'Score and card record'!C175</f>
        <v>0</v>
      </c>
    </row>
    <row r="117" spans="1:3" ht="12.75">
      <c r="A117" s="96" t="str">
        <f>'Score and card record'!A69</f>
        <v>CHO Wai Chung (96)</v>
      </c>
      <c r="B117" s="96" t="str">
        <f>'Score and card record'!B69</f>
        <v>Dortmund</v>
      </c>
      <c r="C117" s="96">
        <f>'Score and card record'!C69</f>
        <v>0</v>
      </c>
    </row>
    <row r="118" spans="1:3" ht="12.75">
      <c r="A118" s="96" t="str">
        <f>'Score and card record'!A36</f>
        <v>CHOI Tung Tsoi, Louis (89)</v>
      </c>
      <c r="B118" s="96" t="str">
        <f>'Score and card record'!B36</f>
        <v>DA DUI</v>
      </c>
      <c r="C118" s="96">
        <f>'Score and card record'!C36</f>
        <v>0</v>
      </c>
    </row>
    <row r="119" spans="1:3" ht="12.75">
      <c r="A119" s="96" t="str">
        <f>'Score and card record'!A235</f>
        <v>CHONG Ho Chuen (92)</v>
      </c>
      <c r="B119" s="96" t="str">
        <f>'Score and card record'!B235</f>
        <v>SHOOTERS</v>
      </c>
      <c r="C119" s="96">
        <f>'Score and card record'!C235</f>
        <v>0</v>
      </c>
    </row>
    <row r="120" spans="1:3" ht="12.75">
      <c r="A120" s="96" t="str">
        <f>'Score and card record'!A160</f>
        <v>CHONG Kai Man (--)</v>
      </c>
      <c r="B120" s="96" t="str">
        <f>'Score and card record'!B160</f>
        <v>How To Find You?</v>
      </c>
      <c r="C120" s="96">
        <f>'Score and card record'!C160</f>
        <v>0</v>
      </c>
    </row>
    <row r="121" spans="1:3" ht="12.75">
      <c r="A121" s="96" t="str">
        <f>'Score and card record'!A161</f>
        <v>CHONG Kai Sang (01)</v>
      </c>
      <c r="B121" s="96" t="str">
        <f>'Score and card record'!B161</f>
        <v>How To Find You?</v>
      </c>
      <c r="C121" s="96">
        <f>'Score and card record'!C161</f>
        <v>0</v>
      </c>
    </row>
    <row r="122" spans="1:3" ht="12.75">
      <c r="A122" s="96" t="str">
        <f>'Score and card record'!A147</f>
        <v>CHONG, Hans (94)</v>
      </c>
      <c r="B122" s="96" t="str">
        <f>'Score and card record'!B147</f>
        <v>Hound</v>
      </c>
      <c r="C122" s="96">
        <f>'Score and card record'!C147</f>
        <v>0</v>
      </c>
    </row>
    <row r="123" spans="1:3" ht="12.75">
      <c r="A123" s="96" t="str">
        <f>'Score and card record'!A284</f>
        <v>CHOW Kin Fung (--)</v>
      </c>
      <c r="B123" s="96" t="str">
        <f>'Score and card record'!B284</f>
        <v>Vampire</v>
      </c>
      <c r="C123" s="96">
        <f>'Score and card record'!C284</f>
        <v>0</v>
      </c>
    </row>
    <row r="124" spans="1:3" ht="12.75">
      <c r="A124" s="96" t="str">
        <f>'Score and card record'!A207</f>
        <v>CHOW Man Hin (01)</v>
      </c>
      <c r="B124" s="96" t="str">
        <f>'Score and card record'!B207</f>
        <v>Revival 2K1</v>
      </c>
      <c r="C124" s="96">
        <f>'Score and card record'!C207</f>
        <v>0</v>
      </c>
    </row>
    <row r="125" spans="1:3" ht="12.75">
      <c r="A125" s="96" t="str">
        <f>'Score and card record'!A101</f>
        <v>CHOW Wing Kei (98)</v>
      </c>
      <c r="B125" s="96" t="str">
        <f>'Score and card record'!B101</f>
        <v>Freedub United</v>
      </c>
      <c r="C125" s="96">
        <f>'Score and card record'!C101</f>
        <v>0</v>
      </c>
    </row>
    <row r="126" spans="1:3" ht="12.75">
      <c r="A126" s="96" t="str">
        <f>'Score and card record'!A176</f>
        <v>CHOW Yun Kei, Jimmy (--)</v>
      </c>
      <c r="B126" s="96" t="str">
        <f>'Score and card record'!B176</f>
        <v>Mofos</v>
      </c>
      <c r="C126" s="96">
        <f>'Score and card record'!C176</f>
        <v>0</v>
      </c>
    </row>
    <row r="127" spans="1:3" ht="12.75">
      <c r="A127" s="96" t="str">
        <f>'Score and card record'!A208</f>
        <v>CHU Kai Ching, Jeremy (01)</v>
      </c>
      <c r="B127" s="96" t="str">
        <f>'Score and card record'!B208</f>
        <v>Revival 2K1</v>
      </c>
      <c r="C127" s="96">
        <f>'Score and card record'!C208</f>
        <v>0</v>
      </c>
    </row>
    <row r="128" spans="1:3" ht="12.75">
      <c r="A128" s="96" t="str">
        <f>'Score and card record'!A267</f>
        <v>CHU, George (69)</v>
      </c>
      <c r="B128" s="96" t="str">
        <f>'Score and card record'!B267</f>
        <v>Team 69</v>
      </c>
      <c r="C128" s="96">
        <f>'Score and card record'!C267</f>
        <v>0</v>
      </c>
    </row>
    <row r="129" spans="1:3" ht="12.75">
      <c r="A129" s="96" t="str">
        <f>'Score and card record'!A131</f>
        <v>CHU, Victor (97)</v>
      </c>
      <c r="B129" s="96" t="str">
        <f>'Score and card record'!B131</f>
        <v>Happy Soccer</v>
      </c>
      <c r="C129" s="96">
        <f>'Score and card record'!C131</f>
        <v>0</v>
      </c>
    </row>
    <row r="130" spans="1:3" ht="12.75">
      <c r="A130" s="96" t="str">
        <f>'Score and card record'!A298</f>
        <v>CHUNG Kin Lai (82)</v>
      </c>
      <c r="B130" s="96" t="str">
        <f>'Score and card record'!B298</f>
        <v>WYK 1982</v>
      </c>
      <c r="C130" s="96">
        <f>'Score and card record'!C298</f>
        <v>0</v>
      </c>
    </row>
    <row r="131" spans="1:3" ht="12.75">
      <c r="A131" s="96" t="str">
        <f>'Score and card record'!A285</f>
        <v>CHUNG Yiu Wah (95)</v>
      </c>
      <c r="B131" s="96" t="str">
        <f>'Score and card record'!B285</f>
        <v>Vampire</v>
      </c>
      <c r="C131" s="96">
        <f>'Score and card record'!C285</f>
        <v>0</v>
      </c>
    </row>
    <row r="132" spans="1:3" ht="12.75">
      <c r="A132" s="96" t="str">
        <f>'Score and card record'!A117</f>
        <v>CHUNG, Sunny (91)</v>
      </c>
      <c r="B132" s="96" t="str">
        <f>'Score and card record'!B117</f>
        <v>Friends</v>
      </c>
      <c r="C132" s="96">
        <f>'Score and card record'!C117</f>
        <v>0</v>
      </c>
    </row>
    <row r="133" spans="1:3" ht="12.75">
      <c r="A133" s="96" t="str">
        <f>'Score and card record'!A86</f>
        <v>FA Ka Wai (96)</v>
      </c>
      <c r="B133" s="96" t="str">
        <f>'Score and card record'!B86</f>
        <v>Eastern</v>
      </c>
      <c r="C133" s="96">
        <f>'Score and card record'!C86</f>
        <v>0</v>
      </c>
    </row>
    <row r="134" spans="1:3" ht="12.75">
      <c r="A134" s="96" t="str">
        <f>'Score and card record'!A252</f>
        <v>FOK Chi Wai (93)</v>
      </c>
      <c r="B134" s="96" t="str">
        <f>'Score and card record'!B252</f>
        <v>Soccer Mania</v>
      </c>
      <c r="C134" s="96">
        <f>'Score and card record'!C252</f>
        <v>0</v>
      </c>
    </row>
    <row r="135" spans="1:3" ht="12.75">
      <c r="A135" s="96" t="str">
        <f>'Score and card record'!A5</f>
        <v>FOK Hing Wah, Thomas (75)</v>
      </c>
      <c r="B135" s="96" t="str">
        <f>'Score and card record'!B5</f>
        <v>75ers and Youngsters</v>
      </c>
      <c r="C135" s="96">
        <f>'Score and card record'!C5</f>
        <v>0</v>
      </c>
    </row>
    <row r="136" spans="1:3" ht="12.75">
      <c r="A136" s="96" t="str">
        <f>'Score and card record'!A6</f>
        <v>FONG Hon Ming, Ray (--)</v>
      </c>
      <c r="B136" s="96" t="str">
        <f>'Score and card record'!B6</f>
        <v>75ers and Youngsters</v>
      </c>
      <c r="C136" s="96">
        <f>'Score and card record'!C6</f>
        <v>0</v>
      </c>
    </row>
    <row r="137" spans="1:3" ht="12.75">
      <c r="A137" s="96" t="str">
        <f>'Score and card record'!A268</f>
        <v>FONG, Monty (69)</v>
      </c>
      <c r="B137" s="96" t="str">
        <f>'Score and card record'!B268</f>
        <v>Team 69</v>
      </c>
      <c r="C137" s="96">
        <f>'Score and card record'!C268</f>
        <v>0</v>
      </c>
    </row>
    <row r="138" spans="1:3" ht="12.75">
      <c r="A138" s="96" t="str">
        <f>'Score and card record'!A102</f>
        <v>FUNG Keen Kei (98)</v>
      </c>
      <c r="B138" s="96" t="str">
        <f>'Score and card record'!B102</f>
        <v>Freedub United</v>
      </c>
      <c r="C138" s="96">
        <f>'Score and card record'!C102</f>
        <v>0</v>
      </c>
    </row>
    <row r="139" spans="1:3" ht="12.75">
      <c r="A139" s="96" t="str">
        <f>'Score and card record'!A299</f>
        <v>HO Chi Keung, Danny (82)</v>
      </c>
      <c r="B139" s="96" t="str">
        <f>'Score and card record'!B299</f>
        <v>WYK 1982</v>
      </c>
      <c r="C139" s="96">
        <f>'Score and card record'!C299</f>
        <v>0</v>
      </c>
    </row>
    <row r="140" spans="1:3" ht="12.75">
      <c r="A140" s="96" t="str">
        <f>'Score and card record'!A286</f>
        <v>HO Chi Long (95)</v>
      </c>
      <c r="B140" s="96" t="str">
        <f>'Score and card record'!B286</f>
        <v>Vampire</v>
      </c>
      <c r="C140" s="96">
        <f>'Score and card record'!C286</f>
        <v>0</v>
      </c>
    </row>
    <row r="141" spans="1:3" ht="12.75">
      <c r="A141" s="96" t="str">
        <f>'Score and card record'!A51</f>
        <v>HO Ming Hei, William (00)</v>
      </c>
      <c r="B141" s="96" t="str">
        <f>'Score and card record'!B51</f>
        <v>Delay</v>
      </c>
      <c r="C141" s="96">
        <f>'Score and card record'!C51</f>
        <v>0</v>
      </c>
    </row>
    <row r="142" spans="1:3" ht="12.75">
      <c r="A142" s="96" t="str">
        <f>'Score and card record'!A270</f>
        <v>HO Sau Yuen (69)</v>
      </c>
      <c r="B142" s="96" t="str">
        <f>'Score and card record'!B270</f>
        <v>Team 69</v>
      </c>
      <c r="C142" s="96">
        <f>'Score and card record'!C270</f>
        <v>0</v>
      </c>
    </row>
    <row r="143" spans="1:3" ht="12.75">
      <c r="A143" s="96" t="str">
        <f>'Score and card record'!A38</f>
        <v>HO, Kyson (88)</v>
      </c>
      <c r="B143" s="96" t="str">
        <f>'Score and card record'!B38</f>
        <v>DA DUI</v>
      </c>
      <c r="C143" s="96">
        <f>'Score and card record'!C38</f>
        <v>0</v>
      </c>
    </row>
    <row r="144" spans="1:3" ht="12.75">
      <c r="A144" s="96" t="str">
        <f>'Score and card record'!A148</f>
        <v>HO, Sammy (93)</v>
      </c>
      <c r="B144" s="96" t="str">
        <f>'Score and card record'!B148</f>
        <v>Hound</v>
      </c>
      <c r="C144" s="96">
        <f>'Score and card record'!C148</f>
        <v>0</v>
      </c>
    </row>
    <row r="145" spans="1:3" ht="12.75">
      <c r="A145" s="96" t="str">
        <f>'Score and card record'!A209</f>
        <v>HUANG Yiu Ting, Andrew (01)</v>
      </c>
      <c r="B145" s="96" t="str">
        <f>'Score and card record'!B209</f>
        <v>Revival 2K1</v>
      </c>
      <c r="C145" s="96">
        <f>'Score and card record'!C209</f>
        <v>0</v>
      </c>
    </row>
    <row r="146" spans="1:3" ht="12.75">
      <c r="A146" s="96" t="str">
        <f>'Score and card record'!A70</f>
        <v>HUI Chi Cheung (96)</v>
      </c>
      <c r="B146" s="96" t="str">
        <f>'Score and card record'!B70</f>
        <v>Dortmund</v>
      </c>
      <c r="C146" s="96">
        <f>'Score and card record'!C70</f>
        <v>0</v>
      </c>
    </row>
    <row r="147" spans="1:3" ht="12.75">
      <c r="A147" s="96" t="str">
        <f>'Score and card record'!A88</f>
        <v>HUI Hing Yuen (96)</v>
      </c>
      <c r="B147" s="96" t="str">
        <f>'Score and card record'!B88</f>
        <v>Eastern</v>
      </c>
      <c r="C147" s="96">
        <f>'Score and card record'!C88</f>
        <v>0</v>
      </c>
    </row>
    <row r="148" spans="1:3" ht="12.75">
      <c r="A148" s="96" t="str">
        <f>'Score and card record'!A118</f>
        <v>HUI, Hudson (92)</v>
      </c>
      <c r="B148" s="96" t="str">
        <f>'Score and card record'!B118</f>
        <v>Friends</v>
      </c>
      <c r="C148" s="96">
        <f>'Score and card record'!C118</f>
        <v>0</v>
      </c>
    </row>
    <row r="149" spans="1:3" ht="12.75">
      <c r="A149" s="96" t="str">
        <f>'Score and card record'!A237</f>
        <v>IP Ting Pong (92)</v>
      </c>
      <c r="B149" s="96" t="str">
        <f>'Score and card record'!B237</f>
        <v>SHOOTERS</v>
      </c>
      <c r="C149" s="96">
        <f>'Score and card record'!C237</f>
        <v>0</v>
      </c>
    </row>
    <row r="150" spans="1:3" ht="12.75">
      <c r="A150" s="96" t="str">
        <f>'Score and card record'!A71</f>
        <v>JIN Kui (96)</v>
      </c>
      <c r="B150" s="96" t="str">
        <f>'Score and card record'!B71</f>
        <v>Dortmund</v>
      </c>
      <c r="C150" s="96">
        <f>'Score and card record'!C71</f>
        <v>0</v>
      </c>
    </row>
    <row r="151" spans="1:3" ht="12.75">
      <c r="A151" s="96" t="str">
        <f>'Score and card record'!A314</f>
        <v>JONG Chun Mo (--)</v>
      </c>
      <c r="B151" s="96" t="str">
        <f>'Score and card record'!B314</f>
        <v>YEAR 98</v>
      </c>
      <c r="C151" s="96">
        <f>'Score and card record'!C314</f>
        <v>0</v>
      </c>
    </row>
    <row r="152" spans="1:3" ht="12.75">
      <c r="A152" s="96" t="str">
        <f>'Score and card record'!A24</f>
        <v>KEUNG Shun Yin, Jeffrey (92)</v>
      </c>
      <c r="B152" s="96" t="str">
        <f>'Score and card record'!B24</f>
        <v>A287</v>
      </c>
      <c r="C152" s="96">
        <f>'Score and card record'!C24</f>
        <v>0</v>
      </c>
    </row>
    <row r="153" spans="1:3" ht="12.75">
      <c r="A153" s="96" t="str">
        <f>'Score and card record'!A7</f>
        <v>KEUNG Yiu Ming (75)</v>
      </c>
      <c r="B153" s="96" t="str">
        <f>'Score and card record'!B7</f>
        <v>75ers and Youngsters</v>
      </c>
      <c r="C153" s="96">
        <f>'Score and card record'!C7</f>
        <v>0</v>
      </c>
    </row>
    <row r="154" spans="1:3" ht="12.75">
      <c r="A154" s="96" t="str">
        <f>'Score and card record'!A132</f>
        <v>KO, Cedric (94)</v>
      </c>
      <c r="B154" s="96" t="str">
        <f>'Score and card record'!B132</f>
        <v>Happy Soccer</v>
      </c>
      <c r="C154" s="96">
        <f>'Score and card record'!C132</f>
        <v>0</v>
      </c>
    </row>
    <row r="155" spans="1:3" ht="12.75">
      <c r="A155" s="96" t="str">
        <f>'Score and card record'!A178</f>
        <v>KOAY Chung Tin, Timothy (96)</v>
      </c>
      <c r="B155" s="96" t="str">
        <f>'Score and card record'!B178</f>
        <v>Mofos</v>
      </c>
      <c r="C155" s="96">
        <f>'Score and card record'!C178</f>
        <v>0</v>
      </c>
    </row>
    <row r="156" spans="1:3" ht="12.75">
      <c r="A156" s="96" t="str">
        <f>'Score and card record'!A315</f>
        <v>KOO Siu Wai, David (98)</v>
      </c>
      <c r="B156" s="96" t="str">
        <f>'Score and card record'!B315</f>
        <v>YEAR 98</v>
      </c>
      <c r="C156" s="96">
        <f>'Score and card record'!C315</f>
        <v>0</v>
      </c>
    </row>
    <row r="157" spans="1:3" ht="12.75">
      <c r="A157" s="96" t="str">
        <f>'Score and card record'!A238</f>
        <v>KU Yee Hong (94)</v>
      </c>
      <c r="B157" s="96" t="str">
        <f>'Score and card record'!B238</f>
        <v>SHOOTERS</v>
      </c>
      <c r="C157" s="96">
        <f>'Score and card record'!C238</f>
        <v>0</v>
      </c>
    </row>
    <row r="158" spans="1:3" ht="12.75">
      <c r="A158" s="96" t="str">
        <f>'Score and card record'!A180</f>
        <v>KWAN Pak Kei (96)</v>
      </c>
      <c r="B158" s="96" t="str">
        <f>'Score and card record'!B180</f>
        <v>Mofos</v>
      </c>
      <c r="C158" s="96">
        <f>'Score and card record'!C180</f>
        <v>0</v>
      </c>
    </row>
    <row r="159" spans="1:3" ht="12.75">
      <c r="A159" s="96" t="str">
        <f>'Score and card record'!A222</f>
        <v>KWAN, Max (85)</v>
      </c>
      <c r="B159" s="96" t="str">
        <f>'Score and card record'!B222</f>
        <v>S &amp; P</v>
      </c>
      <c r="C159" s="96">
        <f>'Score and card record'!C222</f>
        <v>0</v>
      </c>
    </row>
    <row r="160" spans="1:3" ht="12.75">
      <c r="A160" s="96" t="str">
        <f>'Score and card record'!A271</f>
        <v>KWOK Hok Leung (69)</v>
      </c>
      <c r="B160" s="96" t="str">
        <f>'Score and card record'!B271</f>
        <v>Team 69</v>
      </c>
      <c r="C160" s="96">
        <f>'Score and card record'!C271</f>
        <v>0</v>
      </c>
    </row>
    <row r="161" spans="1:3" ht="12.75">
      <c r="A161" s="96" t="str">
        <f>'Score and card record'!A103</f>
        <v>KWOK Ka Fung, Peter (98)</v>
      </c>
      <c r="B161" s="96" t="str">
        <f>'Score and card record'!B103</f>
        <v>Freedub United</v>
      </c>
      <c r="C161" s="96">
        <f>'Score and card record'!C103</f>
        <v>0</v>
      </c>
    </row>
    <row r="162" spans="1:3" ht="12.75">
      <c r="A162" s="96" t="str">
        <f>'Score and card record'!A287</f>
        <v>KWONG Hui Lok (95)</v>
      </c>
      <c r="B162" s="96" t="str">
        <f>'Score and card record'!B287</f>
        <v>Vampire</v>
      </c>
      <c r="C162" s="96">
        <f>'Score and card record'!C287</f>
        <v>0</v>
      </c>
    </row>
    <row r="163" spans="1:3" ht="12.75">
      <c r="A163" s="96" t="str">
        <f>'Score and card record'!A25</f>
        <v>LAI Chi Keung, Tony (92)</v>
      </c>
      <c r="B163" s="96" t="str">
        <f>'Score and card record'!B25</f>
        <v>A287</v>
      </c>
      <c r="C163" s="96">
        <f>'Score and card record'!C25</f>
        <v>0</v>
      </c>
    </row>
    <row r="164" spans="1:3" ht="12.75">
      <c r="A164" s="96" t="str">
        <f>'Score and card record'!A253</f>
        <v>LAI Man Jun (--)</v>
      </c>
      <c r="B164" s="96" t="str">
        <f>'Score and card record'!B253</f>
        <v>Soccer Mania</v>
      </c>
      <c r="C164" s="96">
        <f>'Score and card record'!C253</f>
        <v>0</v>
      </c>
    </row>
    <row r="165" spans="1:3" ht="12.75">
      <c r="A165" s="96" t="str">
        <f>'Score and card record'!A194</f>
        <v>LAI Wai Chun (98)</v>
      </c>
      <c r="B165" s="96" t="str">
        <f>'Score and card record'!B194</f>
        <v>NICE TEAM</v>
      </c>
      <c r="C165" s="96">
        <f>'Score and card record'!C194</f>
        <v>0</v>
      </c>
    </row>
    <row r="166" spans="1:3" ht="12.75">
      <c r="A166" s="96" t="str">
        <f>'Score and card record'!A223</f>
        <v>LAI, Donny (85)</v>
      </c>
      <c r="B166" s="96" t="str">
        <f>'Score and card record'!B223</f>
        <v>S &amp; P</v>
      </c>
      <c r="C166" s="96">
        <f>'Score and card record'!C223</f>
        <v>0</v>
      </c>
    </row>
    <row r="167" spans="1:3" ht="12.75">
      <c r="A167" s="96" t="str">
        <f>'Score and card record'!A149</f>
        <v>LAI, Otto (01)</v>
      </c>
      <c r="B167" s="96" t="str">
        <f>'Score and card record'!B149</f>
        <v>Hound</v>
      </c>
      <c r="C167" s="96">
        <f>'Score and card record'!C149</f>
        <v>0</v>
      </c>
    </row>
    <row r="168" spans="1:3" ht="12.75">
      <c r="A168" s="96" t="str">
        <f>'Score and card record'!A73</f>
        <v>LAM Cheuk Ho (96)</v>
      </c>
      <c r="B168" s="96" t="str">
        <f>'Score and card record'!B73</f>
        <v>Dortmund</v>
      </c>
      <c r="C168" s="96">
        <f>'Score and card record'!C73</f>
        <v>0</v>
      </c>
    </row>
    <row r="169" spans="1:3" ht="12.75">
      <c r="A169" s="96" t="str">
        <f>'Score and card record'!A133</f>
        <v>LAM Cheung Wai (94)</v>
      </c>
      <c r="B169" s="96" t="str">
        <f>'Score and card record'!B133</f>
        <v>Happy Soccer</v>
      </c>
      <c r="C169" s="96">
        <f>'Score and card record'!C133</f>
        <v>0</v>
      </c>
    </row>
    <row r="170" spans="1:3" ht="12.75">
      <c r="A170" s="96" t="str">
        <f>'Score and card record'!A40</f>
        <v>LAM Kong Chuen, Astrar (88)</v>
      </c>
      <c r="B170" s="96" t="str">
        <f>'Score and card record'!B40</f>
        <v>DA DUI</v>
      </c>
      <c r="C170" s="96">
        <f>'Score and card record'!C40</f>
        <v>0</v>
      </c>
    </row>
    <row r="171" spans="1:3" ht="12.75">
      <c r="A171" s="96" t="str">
        <f>'Score and card record'!A239</f>
        <v>LAM Kwok Hung (93)</v>
      </c>
      <c r="B171" s="96" t="str">
        <f>'Score and card record'!B239</f>
        <v>SHOOTERS</v>
      </c>
      <c r="C171" s="96">
        <f>'Score and card record'!C239</f>
        <v>0</v>
      </c>
    </row>
    <row r="172" spans="1:3" ht="12.75">
      <c r="A172" s="96" t="str">
        <f>'Score and card record'!A119</f>
        <v>LAM Man Leuk (93)</v>
      </c>
      <c r="B172" s="96" t="str">
        <f>'Score and card record'!B119</f>
        <v>Friends</v>
      </c>
      <c r="C172" s="96">
        <f>'Score and card record'!C119</f>
        <v>0</v>
      </c>
    </row>
    <row r="173" spans="1:3" ht="12.75">
      <c r="A173" s="96" t="str">
        <f>'Score and card record'!A41</f>
        <v>LAM Po Hon, Paul (88)</v>
      </c>
      <c r="B173" s="96" t="str">
        <f>'Score and card record'!B41</f>
        <v>DA DUI</v>
      </c>
      <c r="C173" s="96">
        <f>'Score and card record'!C41</f>
        <v>0</v>
      </c>
    </row>
    <row r="174" spans="1:3" ht="12.75">
      <c r="A174" s="96" t="str">
        <f>'Score and card record'!A8</f>
        <v>LAM Wing Yan, Louis (75)</v>
      </c>
      <c r="B174" s="96" t="str">
        <f>'Score and card record'!B8</f>
        <v>75ers and Youngsters</v>
      </c>
      <c r="C174" s="96">
        <f>'Score and card record'!C8</f>
        <v>0</v>
      </c>
    </row>
    <row r="175" spans="1:3" ht="12.75">
      <c r="A175" s="96" t="str">
        <f>'Score and card record'!A301</f>
        <v>LAM, David (82)</v>
      </c>
      <c r="B175" s="96" t="str">
        <f>'Score and card record'!B301</f>
        <v>WYK 1982</v>
      </c>
      <c r="C175" s="96">
        <f>'Score and card record'!C301</f>
        <v>0</v>
      </c>
    </row>
    <row r="176" spans="1:3" ht="12.75">
      <c r="A176" s="96" t="str">
        <f>'Score and card record'!A224</f>
        <v>LAM, Wesley (--)</v>
      </c>
      <c r="B176" s="96" t="str">
        <f>'Score and card record'!B224</f>
        <v>S &amp; P</v>
      </c>
      <c r="C176" s="96">
        <f>'Score and card record'!C224</f>
        <v>0</v>
      </c>
    </row>
    <row r="177" spans="1:3" ht="12.75">
      <c r="A177" s="96" t="str">
        <f>'Score and card record'!A195</f>
        <v>LAU Cheung Ka (--)</v>
      </c>
      <c r="B177" s="96" t="str">
        <f>'Score and card record'!B195</f>
        <v>NICE TEAM</v>
      </c>
      <c r="C177" s="96">
        <f>'Score and card record'!C195</f>
        <v>0</v>
      </c>
    </row>
    <row r="178" spans="1:3" ht="12.75">
      <c r="A178" s="96" t="str">
        <f>'Score and card record'!A329</f>
        <v>LAU Chi Ho, Ivan (02)</v>
      </c>
      <c r="B178" s="96" t="str">
        <f>'Score and card record'!B329</f>
        <v>Youth United</v>
      </c>
      <c r="C178" s="96">
        <f>'Score and card record'!C329</f>
        <v>0</v>
      </c>
    </row>
    <row r="179" spans="1:3" ht="12.75">
      <c r="A179" s="96" t="str">
        <f>'Score and card record'!A150</f>
        <v>LAU Ching Long (95)</v>
      </c>
      <c r="B179" s="96" t="str">
        <f>'Score and card record'!B150</f>
        <v>Hound</v>
      </c>
      <c r="C179" s="96">
        <f>'Score and card record'!C150</f>
        <v>0</v>
      </c>
    </row>
    <row r="180" spans="1:3" ht="12.75">
      <c r="A180" s="96" t="str">
        <f>'Score and card record'!A9</f>
        <v>LAU Hong Kong, Eddie (75)</v>
      </c>
      <c r="B180" s="96" t="str">
        <f>'Score and card record'!B9</f>
        <v>75ers and Youngsters</v>
      </c>
      <c r="C180" s="96">
        <f>'Score and card record'!C9</f>
        <v>0</v>
      </c>
    </row>
    <row r="181" spans="1:3" ht="12.75">
      <c r="A181" s="96" t="str">
        <f>'Score and card record'!A196</f>
        <v>LAU Kai Cheong (97)</v>
      </c>
      <c r="B181" s="96" t="str">
        <f>'Score and card record'!B196</f>
        <v>NICE TEAM</v>
      </c>
      <c r="C181" s="96">
        <f>'Score and card record'!C196</f>
        <v>0</v>
      </c>
    </row>
    <row r="182" spans="1:3" ht="12.75">
      <c r="A182" s="96" t="str">
        <f>'Score and card record'!A120</f>
        <v>LAU Kam Fai (92)</v>
      </c>
      <c r="B182" s="96" t="str">
        <f>'Score and card record'!B120</f>
        <v>Friends</v>
      </c>
      <c r="C182" s="96">
        <f>'Score and card record'!C120</f>
        <v>0</v>
      </c>
    </row>
    <row r="183" spans="1:3" ht="12.75">
      <c r="A183" s="96" t="str">
        <f>'Score and card record'!A240</f>
        <v>LAU Kin Hang (92)</v>
      </c>
      <c r="B183" s="96" t="str">
        <f>'Score and card record'!B240</f>
        <v>SHOOTERS</v>
      </c>
      <c r="C183" s="96">
        <f>'Score and card record'!C240</f>
        <v>0</v>
      </c>
    </row>
    <row r="184" spans="1:3" ht="12.75">
      <c r="A184" s="96" t="str">
        <f>'Score and card record'!A104</f>
        <v>LAU Wing Heng (98)</v>
      </c>
      <c r="B184" s="96" t="str">
        <f>'Score and card record'!B104</f>
        <v>Freedub United</v>
      </c>
      <c r="C184" s="96">
        <f>'Score and card record'!C104</f>
        <v>0</v>
      </c>
    </row>
    <row r="185" spans="1:3" ht="12.75">
      <c r="A185" s="96" t="str">
        <f>'Score and card record'!A134</f>
        <v>LAU, John (94)</v>
      </c>
      <c r="B185" s="96" t="str">
        <f>'Score and card record'!B134</f>
        <v>Happy Soccer</v>
      </c>
      <c r="C185" s="96">
        <f>'Score and card record'!C134</f>
        <v>0</v>
      </c>
    </row>
    <row r="186" spans="1:3" ht="12.75">
      <c r="A186" s="96" t="str">
        <f>'Score and card record'!A225</f>
        <v>LAU, Martin (85)</v>
      </c>
      <c r="B186" s="96" t="str">
        <f>'Score and card record'!B225</f>
        <v>S &amp; P</v>
      </c>
      <c r="C186" s="96">
        <f>'Score and card record'!C225</f>
        <v>0</v>
      </c>
    </row>
    <row r="187" spans="1:3" ht="12.75">
      <c r="A187" s="96" t="str">
        <f>'Score and card record'!A42</f>
        <v>LAW Ming Yiu, Felix (88)</v>
      </c>
      <c r="B187" s="96" t="str">
        <f>'Score and card record'!B42</f>
        <v>DA DUI</v>
      </c>
      <c r="C187" s="96">
        <f>'Score and card record'!C42</f>
        <v>0</v>
      </c>
    </row>
    <row r="188" spans="1:3" ht="12.75">
      <c r="A188" s="96" t="str">
        <f>'Score and card record'!A302</f>
        <v>LEE C M (82)</v>
      </c>
      <c r="B188" s="96" t="str">
        <f>'Score and card record'!B302</f>
        <v>WYK 1982</v>
      </c>
      <c r="C188" s="96">
        <f>'Score and card record'!C302</f>
        <v>0</v>
      </c>
    </row>
    <row r="189" spans="1:3" ht="12.75">
      <c r="A189" s="96" t="str">
        <f>'Score and card record'!A317</f>
        <v>LEE Chung Ming (98)</v>
      </c>
      <c r="B189" s="96" t="str">
        <f>'Score and card record'!B317</f>
        <v>YEAR 98</v>
      </c>
      <c r="C189" s="96">
        <f>'Score and card record'!C317</f>
        <v>0</v>
      </c>
    </row>
    <row r="190" spans="1:3" ht="12.75">
      <c r="A190" s="96" t="str">
        <f>'Score and card record'!A26</f>
        <v>LEE Ho Chuen, John (92)</v>
      </c>
      <c r="B190" s="96" t="str">
        <f>'Score and card record'!B26</f>
        <v>A287</v>
      </c>
      <c r="C190" s="96">
        <f>'Score and card record'!C26</f>
        <v>0</v>
      </c>
    </row>
    <row r="191" spans="1:3" ht="12.75">
      <c r="A191" s="96" t="str">
        <f>'Score and card record'!A254</f>
        <v>LEE Ka Chun (--)</v>
      </c>
      <c r="B191" s="96" t="str">
        <f>'Score and card record'!B254</f>
        <v>Soccer Mania</v>
      </c>
      <c r="C191" s="96">
        <f>'Score and card record'!C254</f>
        <v>0</v>
      </c>
    </row>
    <row r="192" spans="1:3" ht="12.75">
      <c r="A192" s="96" t="str">
        <f>'Score and card record'!A53</f>
        <v>LEE Kin Lik, Kenneth (02)</v>
      </c>
      <c r="B192" s="96" t="str">
        <f>'Score and card record'!B53</f>
        <v>Delay</v>
      </c>
      <c r="C192" s="96">
        <f>'Score and card record'!C53</f>
        <v>0</v>
      </c>
    </row>
    <row r="193" spans="1:3" ht="12.75">
      <c r="A193" s="96" t="str">
        <f>'Score and card record'!A210</f>
        <v>LEE Sai Cheong (01)</v>
      </c>
      <c r="B193" s="96" t="str">
        <f>'Score and card record'!B210</f>
        <v>Revival 2K1</v>
      </c>
      <c r="C193" s="96">
        <f>'Score and card record'!C210</f>
        <v>0</v>
      </c>
    </row>
    <row r="194" spans="1:3" ht="12.75">
      <c r="A194" s="96" t="str">
        <f>'Score and card record'!A122</f>
        <v>LEONG, Joel (--)</v>
      </c>
      <c r="B194" s="96" t="str">
        <f>'Score and card record'!B122</f>
        <v>Friends</v>
      </c>
      <c r="C194" s="96">
        <f>'Score and card record'!C122</f>
        <v>0</v>
      </c>
    </row>
    <row r="195" spans="1:3" ht="12.75">
      <c r="A195" s="96" t="str">
        <f>'Score and card record'!A105</f>
        <v>LEUNG Chi Ming (--)</v>
      </c>
      <c r="B195" s="96" t="str">
        <f>'Score and card record'!B105</f>
        <v>Freedub United</v>
      </c>
      <c r="C195" s="96">
        <f>'Score and card record'!C105</f>
        <v>0</v>
      </c>
    </row>
    <row r="196" spans="1:3" ht="12.75">
      <c r="A196" s="96" t="str">
        <f>'Score and card record'!A54</f>
        <v>LEUNG Chun Ho, Ray (02)</v>
      </c>
      <c r="B196" s="96" t="str">
        <f>'Score and card record'!B54</f>
        <v>Delay</v>
      </c>
      <c r="C196" s="96">
        <f>'Score and card record'!C54</f>
        <v>0</v>
      </c>
    </row>
    <row r="197" spans="1:3" ht="12.75">
      <c r="A197" s="96" t="str">
        <f>'Score and card record'!A165</f>
        <v>LEUNG Chun Wing (01)</v>
      </c>
      <c r="B197" s="96" t="str">
        <f>'Score and card record'!B165</f>
        <v>How To Find You?</v>
      </c>
      <c r="C197" s="96">
        <f>'Score and card record'!C165</f>
        <v>0</v>
      </c>
    </row>
    <row r="198" spans="1:3" ht="12.75">
      <c r="A198" s="96" t="str">
        <f>'Score and card record'!A331</f>
        <v>LEUNG Ho Kong, Sam (02)</v>
      </c>
      <c r="B198" s="96" t="str">
        <f>'Score and card record'!B331</f>
        <v>Youth United</v>
      </c>
      <c r="C198" s="96">
        <f>'Score and card record'!C331</f>
        <v>0</v>
      </c>
    </row>
    <row r="199" spans="1:3" ht="12.75">
      <c r="A199" s="96" t="str">
        <f>'Score and card record'!A123</f>
        <v>LEUNG Ka Man (--)</v>
      </c>
      <c r="B199" s="96" t="str">
        <f>'Score and card record'!B123</f>
        <v>Friends</v>
      </c>
      <c r="C199" s="96">
        <f>'Score and card record'!C123</f>
        <v>0</v>
      </c>
    </row>
    <row r="200" spans="1:3" ht="12.75">
      <c r="A200" s="96" t="str">
        <f>'Score and card record'!A319</f>
        <v>LEUNG Ka Tai, David (98)</v>
      </c>
      <c r="B200" s="96" t="str">
        <f>'Score and card record'!B319</f>
        <v>YEAR 98</v>
      </c>
      <c r="C200" s="96">
        <f>'Score and card record'!C319</f>
        <v>0</v>
      </c>
    </row>
    <row r="201" spans="1:3" ht="12.75">
      <c r="A201" s="96" t="str">
        <f>'Score and card record'!A332</f>
        <v>LEUNG Ka Yu (03)</v>
      </c>
      <c r="B201" s="96" t="str">
        <f>'Score and card record'!B332</f>
        <v>Youth United</v>
      </c>
      <c r="C201" s="96">
        <f>'Score and card record'!C332</f>
        <v>0</v>
      </c>
    </row>
    <row r="202" spans="1:3" ht="12.75">
      <c r="A202" s="96" t="str">
        <f>'Score and card record'!A288</f>
        <v>LEUNG Kin Kei (95)</v>
      </c>
      <c r="B202" s="96" t="str">
        <f>'Score and card record'!B288</f>
        <v>Vampire</v>
      </c>
      <c r="C202" s="96">
        <f>'Score and card record'!C288</f>
        <v>0</v>
      </c>
    </row>
    <row r="203" spans="1:3" ht="12.75">
      <c r="A203" s="96" t="str">
        <f>'Score and card record'!A241</f>
        <v>LEUNG King Piu (93)</v>
      </c>
      <c r="B203" s="96" t="str">
        <f>'Score and card record'!B241</f>
        <v>SHOOTERS</v>
      </c>
      <c r="C203" s="96">
        <f>'Score and card record'!C241</f>
        <v>0</v>
      </c>
    </row>
    <row r="204" spans="1:3" ht="12.75">
      <c r="A204" s="96" t="str">
        <f>'Score and card record'!A27</f>
        <v>LEUNG Pak Ho, Kevin (92)</v>
      </c>
      <c r="B204" s="96" t="str">
        <f>'Score and card record'!B27</f>
        <v>A287</v>
      </c>
      <c r="C204" s="96">
        <f>'Score and card record'!C27</f>
        <v>0</v>
      </c>
    </row>
    <row r="205" spans="1:3" ht="12.75">
      <c r="A205" s="96" t="str">
        <f>'Score and card record'!A197</f>
        <v>LEUNG Shu Lai (99)</v>
      </c>
      <c r="B205" s="96" t="str">
        <f>'Score and card record'!B197</f>
        <v>NICE TEAM</v>
      </c>
      <c r="C205" s="96">
        <f>'Score and card record'!C197</f>
        <v>0</v>
      </c>
    </row>
    <row r="206" spans="1:3" ht="12.75">
      <c r="A206" s="96" t="str">
        <f>'Score and card record'!A106</f>
        <v>LEUNG Tsz Tun (98)</v>
      </c>
      <c r="B206" s="96" t="str">
        <f>'Score and card record'!B106</f>
        <v>Freedub United</v>
      </c>
      <c r="C206" s="96">
        <f>'Score and card record'!C106</f>
        <v>0</v>
      </c>
    </row>
    <row r="207" spans="1:3" ht="12.75">
      <c r="A207" s="96" t="str">
        <f>'Score and card record'!A74</f>
        <v>LEUNG Wing Kit (96)</v>
      </c>
      <c r="B207" s="96" t="str">
        <f>'Score and card record'!B74</f>
        <v>Dortmund</v>
      </c>
      <c r="C207" s="96">
        <f>'Score and card record'!C74</f>
        <v>0</v>
      </c>
    </row>
    <row r="208" spans="1:3" ht="12.75">
      <c r="A208" s="96" t="str">
        <f>'Score and card record'!A107</f>
        <v>LEUNG Yui (--)</v>
      </c>
      <c r="B208" s="96" t="str">
        <f>'Score and card record'!B107</f>
        <v>Freedub United</v>
      </c>
      <c r="C208" s="96">
        <f>'Score and card record'!C107</f>
        <v>0</v>
      </c>
    </row>
    <row r="209" spans="1:3" ht="12.75">
      <c r="A209" s="96" t="str">
        <f>'Score and card record'!A152</f>
        <v>LEUNG, Diego (96)</v>
      </c>
      <c r="B209" s="96" t="str">
        <f>'Score and card record'!B152</f>
        <v>Hound</v>
      </c>
      <c r="C209" s="96">
        <f>'Score and card record'!C152</f>
        <v>0</v>
      </c>
    </row>
    <row r="210" spans="1:3" ht="12.75">
      <c r="A210" s="96" t="str">
        <f>'Score and card record'!A303</f>
        <v>LEUNG, Sam (82)</v>
      </c>
      <c r="B210" s="96" t="str">
        <f>'Score and card record'!B303</f>
        <v>WYK 1982</v>
      </c>
      <c r="C210" s="96">
        <f>'Score and card record'!C303</f>
        <v>0</v>
      </c>
    </row>
    <row r="211" spans="1:3" ht="12.75">
      <c r="A211" s="96" t="str">
        <f>'Score and card record'!A124</f>
        <v>LI Chun Yuen (92)</v>
      </c>
      <c r="B211" s="96" t="str">
        <f>'Score and card record'!B124</f>
        <v>Friends</v>
      </c>
      <c r="C211" s="96">
        <f>'Score and card record'!C124</f>
        <v>0</v>
      </c>
    </row>
    <row r="212" spans="1:3" ht="12.75">
      <c r="A212" s="96" t="str">
        <f>'Score and card record'!A333</f>
        <v>LI Kin Lun, Lester (02)</v>
      </c>
      <c r="B212" s="96" t="str">
        <f>'Score and card record'!B333</f>
        <v>Youth United</v>
      </c>
      <c r="C212" s="96">
        <f>'Score and card record'!C333</f>
        <v>0</v>
      </c>
    </row>
    <row r="213" spans="1:3" ht="12.75">
      <c r="A213" s="96" t="str">
        <f>'Score and card record'!A10</f>
        <v>LI Wai Man, Peter (75)</v>
      </c>
      <c r="B213" s="96" t="str">
        <f>'Score and card record'!B10</f>
        <v>75ers and Youngsters</v>
      </c>
      <c r="C213" s="96">
        <f>'Score and card record'!C10</f>
        <v>0</v>
      </c>
    </row>
    <row r="214" spans="1:3" ht="12.75">
      <c r="A214" s="96" t="str">
        <f>'Score and card record'!A272</f>
        <v>LI Wing Kong (69)</v>
      </c>
      <c r="B214" s="96" t="str">
        <f>'Score and card record'!B272</f>
        <v>Team 69</v>
      </c>
      <c r="C214" s="96">
        <f>'Score and card record'!C272</f>
        <v>0</v>
      </c>
    </row>
    <row r="215" spans="1:3" ht="12.75">
      <c r="A215" s="96" t="str">
        <f>'Score and card record'!A166</f>
        <v>LI, Andrew Vincent (01)</v>
      </c>
      <c r="B215" s="96" t="str">
        <f>'Score and card record'!B166</f>
        <v>How To Find You?</v>
      </c>
      <c r="C215" s="96">
        <f>'Score and card record'!C166</f>
        <v>0</v>
      </c>
    </row>
    <row r="216" spans="1:3" ht="12.75">
      <c r="A216" s="96" t="str">
        <f>'Score and card record'!A44</f>
        <v>LIANG Yiu Keung, Michael (88)</v>
      </c>
      <c r="B216" s="96" t="str">
        <f>'Score and card record'!B44</f>
        <v>DA DUI</v>
      </c>
      <c r="C216" s="96">
        <f>'Score and card record'!C44</f>
        <v>0</v>
      </c>
    </row>
    <row r="217" spans="1:3" ht="12.75">
      <c r="A217" s="96" t="str">
        <f>'Score and card record'!A226</f>
        <v>LIU Ho Kwong (--)</v>
      </c>
      <c r="B217" s="96" t="str">
        <f>'Score and card record'!B226</f>
        <v>S &amp; P</v>
      </c>
      <c r="C217" s="96">
        <f>'Score and card record'!C226</f>
        <v>0</v>
      </c>
    </row>
    <row r="218" spans="1:3" ht="12.75">
      <c r="A218" s="96" t="str">
        <f>'Score and card record'!A11</f>
        <v>LIU Man Shan, Louis (75)</v>
      </c>
      <c r="B218" s="96" t="str">
        <f>'Score and card record'!B11</f>
        <v>75ers and Youngsters</v>
      </c>
      <c r="C218" s="96">
        <f>'Score and card record'!C11</f>
        <v>0</v>
      </c>
    </row>
    <row r="219" spans="1:3" ht="12.75">
      <c r="A219" s="96" t="str">
        <f>'Score and card record'!A335</f>
        <v>LIU Pui Yin, Benny (01)</v>
      </c>
      <c r="B219" s="96" t="str">
        <f>'Score and card record'!B335</f>
        <v>Youth United</v>
      </c>
      <c r="C219" s="96">
        <f>'Score and card record'!C335</f>
        <v>0</v>
      </c>
    </row>
    <row r="220" spans="1:3" ht="12.75">
      <c r="A220" s="96" t="str">
        <f>'Score and card record'!A45</f>
        <v>LO Chak Fai, Jeffrey (87)</v>
      </c>
      <c r="B220" s="96" t="str">
        <f>'Score and card record'!B45</f>
        <v>DA DUI</v>
      </c>
      <c r="C220" s="96">
        <f>'Score and card record'!C45</f>
        <v>0</v>
      </c>
    </row>
    <row r="221" spans="1:3" ht="12.75">
      <c r="A221" s="96" t="str">
        <f>'Score and card record'!A320</f>
        <v>LO Chi Chung (--)</v>
      </c>
      <c r="B221" s="96" t="str">
        <f>'Score and card record'!B320</f>
        <v>YEAR 98</v>
      </c>
      <c r="C221" s="96">
        <f>'Score and card record'!C320</f>
        <v>0</v>
      </c>
    </row>
    <row r="222" spans="1:3" ht="12.75">
      <c r="A222" s="96" t="str">
        <f>'Score and card record'!A55</f>
        <v>LO King Pan (--)</v>
      </c>
      <c r="B222" s="96" t="str">
        <f>'Score and card record'!B55</f>
        <v>Delay</v>
      </c>
      <c r="C222" s="96">
        <f>'Score and card record'!C55</f>
        <v>0</v>
      </c>
    </row>
    <row r="223" spans="1:3" ht="12.75">
      <c r="A223" s="96" t="str">
        <f>'Score and card record'!A289</f>
        <v>LO Wai Hon (--)</v>
      </c>
      <c r="B223" s="96" t="str">
        <f>'Score and card record'!B289</f>
        <v>Vampire</v>
      </c>
      <c r="C223" s="96">
        <f>'Score and card record'!C289</f>
        <v>0</v>
      </c>
    </row>
    <row r="224" spans="1:3" ht="12.75">
      <c r="A224" s="96" t="str">
        <f>'Score and card record'!A46</f>
        <v>LO Wing Nin, Raphael (88)</v>
      </c>
      <c r="B224" s="96" t="str">
        <f>'Score and card record'!B46</f>
        <v>DA DUI</v>
      </c>
      <c r="C224" s="96">
        <f>'Score and card record'!C46</f>
        <v>0</v>
      </c>
    </row>
    <row r="225" spans="1:3" ht="12.75">
      <c r="A225" s="96" t="str">
        <f>'Score and card record'!A255</f>
        <v>LO Yam (93)</v>
      </c>
      <c r="B225" s="96" t="str">
        <f>'Score and card record'!B255</f>
        <v>Soccer Mania</v>
      </c>
      <c r="C225" s="96">
        <f>'Score and card record'!C255</f>
        <v>0</v>
      </c>
    </row>
    <row r="226" spans="1:3" ht="12.75">
      <c r="A226" s="96" t="str">
        <f>'Score and card record'!A153</f>
        <v>LO, Kelvin (87)</v>
      </c>
      <c r="B226" s="96" t="str">
        <f>'Score and card record'!B153</f>
        <v>Hound</v>
      </c>
      <c r="C226" s="96">
        <f>'Score and card record'!C153</f>
        <v>0</v>
      </c>
    </row>
    <row r="227" spans="1:3" ht="12.75">
      <c r="A227" s="96" t="str">
        <f>'Score and card record'!A136</f>
        <v>LO, Tom (--)</v>
      </c>
      <c r="B227" s="96" t="str">
        <f>'Score and card record'!B136</f>
        <v>Happy Soccer</v>
      </c>
      <c r="C227" s="96">
        <f>'Score and card record'!C136</f>
        <v>0</v>
      </c>
    </row>
    <row r="228" spans="1:3" ht="12.75">
      <c r="A228" s="96" t="str">
        <f>'Score and card record'!A56</f>
        <v>LOK Sau Fung (00)</v>
      </c>
      <c r="B228" s="96" t="str">
        <f>'Score and card record'!B56</f>
        <v>Delay</v>
      </c>
      <c r="C228" s="96">
        <f>'Score and card record'!C56</f>
        <v>0</v>
      </c>
    </row>
    <row r="229" spans="1:3" ht="12.75">
      <c r="A229" s="96" t="str">
        <f>'Score and card record'!A47</f>
        <v>LUI Man Lung, Johnny (88)</v>
      </c>
      <c r="B229" s="96" t="str">
        <f>'Score and card record'!B47</f>
        <v>DA DUI</v>
      </c>
      <c r="C229" s="96">
        <f>'Score and card record'!C47</f>
        <v>0</v>
      </c>
    </row>
    <row r="230" spans="1:3" ht="12.75">
      <c r="A230" s="96" t="str">
        <f>'Score and card record'!A211</f>
        <v>LUI Yin Chi (00)</v>
      </c>
      <c r="B230" s="96" t="str">
        <f>'Score and card record'!B211</f>
        <v>Revival 2K1</v>
      </c>
      <c r="C230" s="96">
        <f>'Score and card record'!C211</f>
        <v>0</v>
      </c>
    </row>
    <row r="231" spans="1:3" ht="12.75">
      <c r="A231" s="96" t="str">
        <f>'Score and card record'!A137</f>
        <v>LUI, Felix (--)</v>
      </c>
      <c r="B231" s="96" t="str">
        <f>'Score and card record'!B137</f>
        <v>Happy Soccer</v>
      </c>
      <c r="C231" s="96">
        <f>'Score and card record'!C137</f>
        <v>0</v>
      </c>
    </row>
    <row r="232" spans="1:3" ht="12.75">
      <c r="A232" s="96" t="str">
        <f>'Score and card record'!A125</f>
        <v>LUK Kai Yin (91)</v>
      </c>
      <c r="B232" s="96" t="str">
        <f>'Score and card record'!B125</f>
        <v>Friends</v>
      </c>
      <c r="C232" s="96">
        <f>'Score and card record'!C125</f>
        <v>0</v>
      </c>
    </row>
    <row r="233" spans="1:3" ht="12.75">
      <c r="A233" s="96" t="str">
        <f>'Score and card record'!A256</f>
        <v>MA Ka Fai (94)</v>
      </c>
      <c r="B233" s="96" t="str">
        <f>'Score and card record'!B256</f>
        <v>Soccer Mania</v>
      </c>
      <c r="C233" s="96">
        <f>'Score and card record'!C256</f>
        <v>0</v>
      </c>
    </row>
    <row r="234" spans="1:3" ht="12.75">
      <c r="A234" s="96" t="str">
        <f>'Score and card record'!A321</f>
        <v>MA Kuen Sang, Ken (98)</v>
      </c>
      <c r="B234" s="96" t="str">
        <f>'Score and card record'!B321</f>
        <v>YEAR 98</v>
      </c>
      <c r="C234" s="96">
        <f>'Score and card record'!C321</f>
        <v>0</v>
      </c>
    </row>
    <row r="235" spans="1:3" ht="12.75">
      <c r="A235" s="96" t="str">
        <f>'Score and card record'!A108</f>
        <v>MA Sze Leung (98)</v>
      </c>
      <c r="B235" s="96" t="str">
        <f>'Score and card record'!B108</f>
        <v>Freedub United</v>
      </c>
      <c r="C235" s="96">
        <f>'Score and card record'!C108</f>
        <v>0</v>
      </c>
    </row>
    <row r="236" spans="1:3" ht="12.75">
      <c r="A236" s="96" t="str">
        <f>'Score and card record'!A154</f>
        <v>MA, Jason (94)</v>
      </c>
      <c r="B236" s="96" t="str">
        <f>'Score and card record'!B154</f>
        <v>Hound</v>
      </c>
      <c r="C236" s="96">
        <f>'Score and card record'!C154</f>
        <v>0</v>
      </c>
    </row>
    <row r="237" spans="1:3" ht="12.75">
      <c r="A237" s="96" t="str">
        <f>'Score and card record'!A290</f>
        <v>MAK Ka Chun (--)</v>
      </c>
      <c r="B237" s="96" t="str">
        <f>'Score and card record'!B290</f>
        <v>Vampire</v>
      </c>
      <c r="C237" s="96">
        <f>'Score and card record'!C290</f>
        <v>0</v>
      </c>
    </row>
    <row r="238" spans="1:3" ht="12.75">
      <c r="A238" s="96" t="str">
        <f>'Score and card record'!A273</f>
        <v>MAK Kam Hung (69)</v>
      </c>
      <c r="B238" s="96" t="str">
        <f>'Score and card record'!B273</f>
        <v>Team 69</v>
      </c>
      <c r="C238" s="96">
        <f>'Score and card record'!C273</f>
        <v>0</v>
      </c>
    </row>
    <row r="239" spans="1:3" ht="12.75">
      <c r="A239" s="96" t="str">
        <f>'Score and card record'!A292</f>
        <v>MAK Sze Chun (--)</v>
      </c>
      <c r="B239" s="96" t="str">
        <f>'Score and card record'!B292</f>
        <v>Vampire</v>
      </c>
      <c r="C239" s="96">
        <f>'Score and card record'!C292</f>
        <v>0</v>
      </c>
    </row>
    <row r="240" spans="1:3" ht="12.75">
      <c r="A240" s="96" t="str">
        <f>'Score and card record'!A90</f>
        <v>MAK Yiu Kwong (--)</v>
      </c>
      <c r="B240" s="96" t="str">
        <f>'Score and card record'!B90</f>
        <v>Eastern</v>
      </c>
      <c r="C240" s="96">
        <f>'Score and card record'!C90</f>
        <v>0</v>
      </c>
    </row>
    <row r="241" spans="1:3" ht="12.75">
      <c r="A241" s="96" t="str">
        <f>'Score and card record'!A257</f>
        <v>MAN Ka Hin (02)</v>
      </c>
      <c r="B241" s="96" t="str">
        <f>'Score and card record'!B257</f>
        <v>Soccer Mania</v>
      </c>
      <c r="C241" s="96">
        <f>'Score and card record'!C257</f>
        <v>0</v>
      </c>
    </row>
    <row r="242" spans="1:3" ht="12.75">
      <c r="A242" s="96" t="str">
        <f>'Score and card record'!A304</f>
        <v>MOK Chung Fu, Eric (82)</v>
      </c>
      <c r="B242" s="96" t="str">
        <f>'Score and card record'!B304</f>
        <v>WYK 1982</v>
      </c>
      <c r="C242" s="96">
        <f>'Score and card record'!C304</f>
        <v>0</v>
      </c>
    </row>
    <row r="243" spans="1:3" ht="12.75">
      <c r="A243" s="96" t="str">
        <f>'Score and card record'!A75</f>
        <v>MOK Chung Kit (96)</v>
      </c>
      <c r="B243" s="96" t="str">
        <f>'Score and card record'!B75</f>
        <v>Dortmund</v>
      </c>
      <c r="C243" s="96">
        <f>'Score and card record'!C75</f>
        <v>0</v>
      </c>
    </row>
    <row r="244" spans="1:3" ht="12.75">
      <c r="A244" s="96" t="str">
        <f>'Score and card record'!A274</f>
        <v>NG Chi Shing (--)</v>
      </c>
      <c r="B244" s="96" t="str">
        <f>'Score and card record'!B274</f>
        <v>Team 69</v>
      </c>
      <c r="C244" s="96">
        <f>'Score and card record'!C274</f>
        <v>0</v>
      </c>
    </row>
    <row r="245" spans="1:3" ht="12.75">
      <c r="A245" s="96" t="str">
        <f>'Score and card record'!A48</f>
        <v>NG Hoi Kit, Michael (88)</v>
      </c>
      <c r="B245" s="96" t="str">
        <f>'Score and card record'!B48</f>
        <v>DA DUI</v>
      </c>
      <c r="C245" s="96">
        <f>'Score and card record'!C48</f>
        <v>0</v>
      </c>
    </row>
    <row r="246" spans="1:3" ht="12.75">
      <c r="A246" s="96" t="str">
        <f>'Score and card record'!A57</f>
        <v>NG Ka Ho (00)</v>
      </c>
      <c r="B246" s="96" t="str">
        <f>'Score and card record'!B57</f>
        <v>Delay</v>
      </c>
      <c r="C246" s="96">
        <f>'Score and card record'!C57</f>
        <v>0</v>
      </c>
    </row>
    <row r="247" spans="1:3" ht="12.75">
      <c r="A247" s="96" t="str">
        <f>'Score and card record'!A58</f>
        <v>NG Ka Wai (00)</v>
      </c>
      <c r="B247" s="96" t="str">
        <f>'Score and card record'!B58</f>
        <v>Delay</v>
      </c>
      <c r="C247" s="96">
        <f>'Score and card record'!C58</f>
        <v>0</v>
      </c>
    </row>
    <row r="248" spans="1:3" ht="12.75">
      <c r="A248" s="96" t="str">
        <f>'Score and card record'!A275</f>
        <v>NG Tin Hoi, Stephen (69)</v>
      </c>
      <c r="B248" s="96" t="str">
        <f>'Score and card record'!B275</f>
        <v>Team 69</v>
      </c>
      <c r="C248" s="96">
        <f>'Score and card record'!C275</f>
        <v>0</v>
      </c>
    </row>
    <row r="249" spans="1:3" ht="12.75">
      <c r="A249" s="96" t="str">
        <f>'Score and card record'!A336</f>
        <v>NG Tsz Kin (02)</v>
      </c>
      <c r="B249" s="96" t="str">
        <f>'Score and card record'!B336</f>
        <v>Youth United</v>
      </c>
      <c r="C249" s="96">
        <f>'Score and card record'!C336</f>
        <v>0</v>
      </c>
    </row>
    <row r="250" spans="1:3" ht="12.75">
      <c r="A250" s="96" t="str">
        <f>'Score and card record'!A258</f>
        <v>NG Wai Kit (02)</v>
      </c>
      <c r="B250" s="96" t="str">
        <f>'Score and card record'!B258</f>
        <v>Soccer Mania</v>
      </c>
      <c r="C250" s="96">
        <f>'Score and card record'!C258</f>
        <v>0</v>
      </c>
    </row>
    <row r="251" spans="1:3" ht="12.75">
      <c r="A251" s="96" t="str">
        <f>'Score and card record'!A242</f>
        <v>NG Yan Ho (93)</v>
      </c>
      <c r="B251" s="96" t="str">
        <f>'Score and card record'!B242</f>
        <v>SHOOTERS</v>
      </c>
      <c r="C251" s="96">
        <f>'Score and card record'!C242</f>
        <v>0</v>
      </c>
    </row>
    <row r="252" spans="1:3" ht="12.75">
      <c r="A252" s="96" t="str">
        <f>'Score and card record'!A59</f>
        <v>NG Yik Him (00)</v>
      </c>
      <c r="B252" s="96" t="str">
        <f>'Score and card record'!B59</f>
        <v>Delay</v>
      </c>
      <c r="C252" s="96">
        <f>'Score and card record'!C59</f>
        <v>0</v>
      </c>
    </row>
    <row r="253" spans="1:3" ht="12.75">
      <c r="A253" s="96" t="str">
        <f>'Score and card record'!A276</f>
        <v>NG, Terence (69)</v>
      </c>
      <c r="B253" s="96" t="str">
        <f>'Score and card record'!B276</f>
        <v>Team 69</v>
      </c>
      <c r="C253" s="96">
        <f>'Score and card record'!C276</f>
        <v>0</v>
      </c>
    </row>
    <row r="254" spans="1:3" ht="12.75">
      <c r="A254" s="96" t="str">
        <f>'Score and card record'!A138</f>
        <v>Njo, Anthony (94)</v>
      </c>
      <c r="B254" s="96" t="str">
        <f>'Score and card record'!B138</f>
        <v>Happy Soccer</v>
      </c>
      <c r="C254" s="96">
        <f>'Score and card record'!C138</f>
        <v>0</v>
      </c>
    </row>
    <row r="255" spans="1:3" ht="12.75">
      <c r="A255" s="96" t="str">
        <f>'Score and card record'!A182</f>
        <v>PANG Chun Kin, Oscar (--)</v>
      </c>
      <c r="B255" s="96" t="str">
        <f>'Score and card record'!B182</f>
        <v>Mofos</v>
      </c>
      <c r="C255" s="96">
        <f>'Score and card record'!C182</f>
        <v>0</v>
      </c>
    </row>
    <row r="256" spans="1:3" ht="12.75">
      <c r="A256" s="96" t="str">
        <f>'Score and card record'!A167</f>
        <v>PANG Hiu Fung (01)</v>
      </c>
      <c r="B256" s="96" t="str">
        <f>'Score and card record'!B167</f>
        <v>How To Find You?</v>
      </c>
      <c r="C256" s="96">
        <f>'Score and card record'!C167</f>
        <v>0</v>
      </c>
    </row>
    <row r="257" spans="1:3" ht="12.75">
      <c r="A257" s="96" t="str">
        <f>'Score and card record'!A198</f>
        <v>POON Chun Yu (96)</v>
      </c>
      <c r="B257" s="96" t="str">
        <f>'Score and card record'!B198</f>
        <v>NICE TEAM</v>
      </c>
      <c r="C257" s="96">
        <f>'Score and card record'!C198</f>
        <v>0</v>
      </c>
    </row>
    <row r="258" spans="1:3" ht="12.75">
      <c r="A258" s="96" t="str">
        <f>'Score and card record'!A337</f>
        <v>POON Hin Sun, Patrick (02)</v>
      </c>
      <c r="B258" s="96" t="str">
        <f>'Score and card record'!B337</f>
        <v>Youth United</v>
      </c>
      <c r="C258" s="96">
        <f>'Score and card record'!C337</f>
        <v>0</v>
      </c>
    </row>
    <row r="259" spans="1:3" ht="12.75">
      <c r="A259" s="96" t="str">
        <f>'Score and card record'!A76</f>
        <v>POON Kwok Leung (96)</v>
      </c>
      <c r="B259" s="96" t="str">
        <f>'Score and card record'!B76</f>
        <v>Dortmund</v>
      </c>
      <c r="C259" s="96">
        <f>'Score and card record'!C76</f>
        <v>0</v>
      </c>
    </row>
    <row r="260" spans="1:3" ht="12.75">
      <c r="A260" s="96" t="str">
        <f>'Score and card record'!A305</f>
        <v>POON Ying Yin, Albert (82)</v>
      </c>
      <c r="B260" s="96" t="str">
        <f>'Score and card record'!B305</f>
        <v>WYK 1982</v>
      </c>
      <c r="C260" s="96">
        <f>'Score and card record'!C305</f>
        <v>0</v>
      </c>
    </row>
    <row r="261" spans="1:3" ht="12.75">
      <c r="A261" s="96" t="str">
        <f>'Score and card record'!A306</f>
        <v>POON, Patrick (82)</v>
      </c>
      <c r="B261" s="96" t="str">
        <f>'Score and card record'!B306</f>
        <v>WYK 1982</v>
      </c>
      <c r="C261" s="96">
        <f>'Score and card record'!C306</f>
        <v>0</v>
      </c>
    </row>
    <row r="262" spans="1:3" ht="12.75">
      <c r="A262" s="96" t="str">
        <f>'Score and card record'!A77</f>
        <v>Salaroli Carson (96)</v>
      </c>
      <c r="B262" s="96" t="str">
        <f>'Score and card record'!B77</f>
        <v>Dortmund</v>
      </c>
      <c r="C262" s="96">
        <f>'Score and card record'!C77</f>
        <v>0</v>
      </c>
    </row>
    <row r="263" spans="1:3" ht="12.75">
      <c r="A263" s="96" t="str">
        <f>'Score and card record'!A307</f>
        <v>SHEA Tat Ming, Paul (82)</v>
      </c>
      <c r="B263" s="96" t="str">
        <f>'Score and card record'!B307</f>
        <v>WYK 1982</v>
      </c>
      <c r="C263" s="96">
        <f>'Score and card record'!C307</f>
        <v>0</v>
      </c>
    </row>
    <row r="264" spans="1:3" ht="12.75">
      <c r="A264" s="96" t="str">
        <f>'Score and card record'!A60</f>
        <v>SHIU Yu Wah (--)</v>
      </c>
      <c r="B264" s="96" t="str">
        <f>'Score and card record'!B60</f>
        <v>Delay</v>
      </c>
      <c r="C264" s="96">
        <f>'Score and card record'!C60</f>
        <v>0</v>
      </c>
    </row>
    <row r="265" spans="1:3" ht="12.75">
      <c r="A265" s="96" t="str">
        <f>'Score and card record'!A12</f>
        <v>SHUM Siu Kit, Clement (75)</v>
      </c>
      <c r="B265" s="96" t="str">
        <f>'Score and card record'!B12</f>
        <v>75ers and Youngsters</v>
      </c>
      <c r="C265" s="96">
        <f>'Score and card record'!C12</f>
        <v>0</v>
      </c>
    </row>
    <row r="266" spans="1:3" ht="12.75">
      <c r="A266" s="96" t="str">
        <f>'Score and card record'!A228</f>
        <v>SHUM, Eddie (--)</v>
      </c>
      <c r="B266" s="96" t="str">
        <f>'Score and card record'!B228</f>
        <v>S &amp; P</v>
      </c>
      <c r="C266" s="96">
        <f>'Score and card record'!C228</f>
        <v>0</v>
      </c>
    </row>
    <row r="267" spans="1:3" ht="12.75">
      <c r="A267" s="96" t="str">
        <f>'Score and card record'!A243</f>
        <v>SIAW Mo Pun (92)</v>
      </c>
      <c r="B267" s="96" t="str">
        <f>'Score and card record'!B243</f>
        <v>SHOOTERS</v>
      </c>
      <c r="C267" s="96">
        <f>'Score and card record'!C243</f>
        <v>0</v>
      </c>
    </row>
    <row r="268" spans="1:3" ht="12.75">
      <c r="A268" s="96" t="str">
        <f>'Score and card record'!A28</f>
        <v>SIN Ho Man, Gordon (92)</v>
      </c>
      <c r="B268" s="96" t="str">
        <f>'Score and card record'!B28</f>
        <v>A287</v>
      </c>
      <c r="C268" s="96">
        <f>'Score and card record'!C28</f>
        <v>0</v>
      </c>
    </row>
    <row r="269" spans="1:3" ht="12.75">
      <c r="A269" s="96" t="str">
        <f>'Score and card record'!A259</f>
        <v>SIN Tai Wai (--)</v>
      </c>
      <c r="B269" s="96" t="str">
        <f>'Score and card record'!B259</f>
        <v>Soccer Mania</v>
      </c>
      <c r="C269" s="96">
        <f>'Score and card record'!C259</f>
        <v>0</v>
      </c>
    </row>
    <row r="270" spans="1:3" ht="12.75">
      <c r="A270" s="96" t="str">
        <f>'Score and card record'!A322</f>
        <v>SIT Ying Wah, Edward (98)</v>
      </c>
      <c r="B270" s="96" t="str">
        <f>'Score and card record'!B322</f>
        <v>YEAR 98</v>
      </c>
      <c r="C270" s="96">
        <f>'Score and card record'!C322</f>
        <v>0</v>
      </c>
    </row>
    <row r="271" spans="1:3" ht="12.75">
      <c r="A271" s="96" t="str">
        <f>'Score and card record'!A13</f>
        <v>SIU Pui Sing, Francis (75)</v>
      </c>
      <c r="B271" s="96" t="str">
        <f>'Score and card record'!B13</f>
        <v>75ers and Youngsters</v>
      </c>
      <c r="C271" s="96">
        <f>'Score and card record'!C13</f>
        <v>0</v>
      </c>
    </row>
    <row r="272" spans="1:3" ht="12.75">
      <c r="A272" s="96" t="str">
        <f>'Score and card record'!A277</f>
        <v>SIU, Paul (69)</v>
      </c>
      <c r="B272" s="96" t="str">
        <f>'Score and card record'!B277</f>
        <v>Team 69</v>
      </c>
      <c r="C272" s="96">
        <f>'Score and card record'!C277</f>
        <v>0</v>
      </c>
    </row>
    <row r="273" spans="1:3" ht="12.75">
      <c r="A273" s="96" t="str">
        <f>'Score and card record'!A278</f>
        <v>SO Wai Keung (69)</v>
      </c>
      <c r="B273" s="96" t="str">
        <f>'Score and card record'!B278</f>
        <v>Team 69</v>
      </c>
      <c r="C273" s="96">
        <f>'Score and card record'!C278</f>
        <v>0</v>
      </c>
    </row>
    <row r="274" spans="1:3" ht="12.75">
      <c r="A274" s="96" t="str">
        <f>'Score and card record'!A323</f>
        <v>SO Wang Bon, Edward (98)</v>
      </c>
      <c r="B274" s="96" t="str">
        <f>'Score and card record'!B323</f>
        <v>YEAR 98</v>
      </c>
      <c r="C274" s="96">
        <f>'Score and card record'!C323</f>
        <v>0</v>
      </c>
    </row>
    <row r="275" spans="1:3" ht="12.75">
      <c r="A275" s="96" t="str">
        <f>'Score and card record'!A199</f>
        <v>TAI On Ting (97)</v>
      </c>
      <c r="B275" s="96" t="str">
        <f>'Score and card record'!B199</f>
        <v>NICE TEAM</v>
      </c>
      <c r="C275" s="96">
        <f>'Score and card record'!C199</f>
        <v>0</v>
      </c>
    </row>
    <row r="276" spans="1:3" ht="12.75">
      <c r="A276" s="96" t="str">
        <f>'Score and card record'!A294</f>
        <v>TAM Chi Tat (95)</v>
      </c>
      <c r="B276" s="96" t="str">
        <f>'Score and card record'!B294</f>
        <v>Vampire</v>
      </c>
      <c r="C276" s="96">
        <f>'Score and card record'!C294</f>
        <v>0</v>
      </c>
    </row>
    <row r="277" spans="1:3" ht="12.75">
      <c r="A277" s="96" t="str">
        <f>'Score and card record'!A140</f>
        <v>TAN, Colin (--)</v>
      </c>
      <c r="B277" s="96" t="str">
        <f>'Score and card record'!B140</f>
        <v>Happy Soccer</v>
      </c>
      <c r="C277" s="96">
        <f>'Score and card record'!C140</f>
        <v>0</v>
      </c>
    </row>
    <row r="278" spans="1:3" ht="12.75">
      <c r="A278" s="96" t="str">
        <f>'Score and card record'!A324</f>
        <v>TANG Chi Kin, Eugene (98)</v>
      </c>
      <c r="B278" s="96" t="str">
        <f>'Score and card record'!B324</f>
        <v>YEAR 98</v>
      </c>
      <c r="C278" s="96">
        <f>'Score and card record'!C324</f>
        <v>0</v>
      </c>
    </row>
    <row r="279" spans="1:3" ht="12.75">
      <c r="A279" s="96" t="str">
        <f>'Score and card record'!A308</f>
        <v>TANG Wai Tak, Henry (82)</v>
      </c>
      <c r="B279" s="96" t="str">
        <f>'Score and card record'!B308</f>
        <v>WYK 1982</v>
      </c>
      <c r="C279" s="96">
        <f>'Score and card record'!C308</f>
        <v>0</v>
      </c>
    </row>
    <row r="280" spans="1:3" ht="12.75">
      <c r="A280" s="96" t="str">
        <f>'Score and card record'!A126</f>
        <v>TANG, Clement (92)</v>
      </c>
      <c r="B280" s="96" t="str">
        <f>'Score and card record'!B126</f>
        <v>Friends</v>
      </c>
      <c r="C280" s="96">
        <f>'Score and card record'!C126</f>
        <v>0</v>
      </c>
    </row>
    <row r="281" spans="1:3" ht="12.75">
      <c r="A281" s="96" t="str">
        <f>'Score and card record'!A229</f>
        <v>TANG, Peter (85)</v>
      </c>
      <c r="B281" s="96" t="str">
        <f>'Score and card record'!B229</f>
        <v>S &amp; P</v>
      </c>
      <c r="C281" s="96">
        <f>'Score and card record'!C229</f>
        <v>0</v>
      </c>
    </row>
    <row r="282" spans="1:3" ht="12.75">
      <c r="A282" s="96" t="str">
        <f>'Score and card record'!A109</f>
        <v>TO Hiu Lam (98)</v>
      </c>
      <c r="B282" s="96" t="str">
        <f>'Score and card record'!B109</f>
        <v>Freedub United</v>
      </c>
      <c r="C282" s="96">
        <f>'Score and card record'!C109</f>
        <v>0</v>
      </c>
    </row>
    <row r="283" spans="1:3" ht="12.75">
      <c r="A283" s="96" t="str">
        <f>'Score and card record'!A155</f>
        <v>TONG, Terence (99)</v>
      </c>
      <c r="B283" s="96" t="str">
        <f>'Score and card record'!B155</f>
        <v>Hound</v>
      </c>
      <c r="C283" s="96">
        <f>'Score and card record'!C155</f>
        <v>0</v>
      </c>
    </row>
    <row r="284" spans="1:3" ht="12.75">
      <c r="A284" s="96" t="str">
        <f>'Score and card record'!A92</f>
        <v>TSANG Chin Pang (--)</v>
      </c>
      <c r="B284" s="96" t="str">
        <f>'Score and card record'!B92</f>
        <v>Eastern</v>
      </c>
      <c r="C284" s="96">
        <f>'Score and card record'!C92</f>
        <v>0</v>
      </c>
    </row>
    <row r="285" spans="1:3" ht="12.75">
      <c r="A285" s="96" t="str">
        <f>'Score and card record'!A78</f>
        <v>TSANG Chun Fai (96)</v>
      </c>
      <c r="B285" s="96" t="str">
        <f>'Score and card record'!B78</f>
        <v>Dortmund</v>
      </c>
      <c r="C285" s="96">
        <f>'Score and card record'!C78</f>
        <v>0</v>
      </c>
    </row>
    <row r="286" spans="1:3" ht="12.75">
      <c r="A286" s="96" t="str">
        <f>'Score and card record'!A244</f>
        <v>TSANG Chun Sing (--)</v>
      </c>
      <c r="B286" s="96" t="str">
        <f>'Score and card record'!B244</f>
        <v>SHOOTERS</v>
      </c>
      <c r="C286" s="96">
        <f>'Score and card record'!C244</f>
        <v>0</v>
      </c>
    </row>
    <row r="287" spans="1:3" ht="12.75">
      <c r="A287" s="96" t="str">
        <f>'Score and card record'!A91</f>
        <v>TSANG Sing Kit (96)</v>
      </c>
      <c r="B287" s="96" t="str">
        <f>'Score and card record'!B91</f>
        <v>Eastern</v>
      </c>
      <c r="C287" s="96">
        <f>'Score and card record'!C91</f>
        <v>0</v>
      </c>
    </row>
    <row r="288" spans="1:3" ht="12.75">
      <c r="A288" s="96" t="str">
        <f>'Score and card record'!A110</f>
        <v>TSANG Sze Chun (98)</v>
      </c>
      <c r="B288" s="96" t="str">
        <f>'Score and card record'!B110</f>
        <v>Freedub United</v>
      </c>
      <c r="C288" s="96">
        <f>'Score and card record'!C110</f>
        <v>0</v>
      </c>
    </row>
    <row r="289" spans="1:3" ht="12.75">
      <c r="A289" s="96" t="str">
        <f>'Score and card record'!A216</f>
        <v>TSE Chi Chiu (01)</v>
      </c>
      <c r="B289" s="96" t="str">
        <f>'Score and card record'!B216</f>
        <v>Revival 2K1</v>
      </c>
      <c r="C289" s="96">
        <f>'Score and card record'!C216</f>
        <v>0</v>
      </c>
    </row>
    <row r="290" spans="1:3" ht="12.75">
      <c r="A290" s="96" t="str">
        <f>'Score and card record'!A217</f>
        <v>TSE Kam Hei, Jonathan (--)</v>
      </c>
      <c r="B290" s="96" t="str">
        <f>'Score and card record'!B217</f>
        <v>Revival 2K1</v>
      </c>
      <c r="C290" s="96">
        <f>'Score and card record'!C217</f>
        <v>0</v>
      </c>
    </row>
    <row r="291" spans="1:3" ht="12.75">
      <c r="A291" s="96" t="str">
        <f>'Score and card record'!A325</f>
        <v>TSE Kar Man (98)</v>
      </c>
      <c r="B291" s="96" t="str">
        <f>'Score and card record'!B325</f>
        <v>YEAR 98</v>
      </c>
      <c r="C291" s="96">
        <f>'Score and card record'!C325</f>
        <v>0</v>
      </c>
    </row>
    <row r="292" spans="1:3" ht="12.75">
      <c r="A292" s="96" t="str">
        <f>'Score and card record'!A62</f>
        <v>TSE Man Chun (00)</v>
      </c>
      <c r="B292" s="96" t="str">
        <f>'Score and card record'!B62</f>
        <v>Delay</v>
      </c>
      <c r="C292" s="96">
        <f>'Score and card record'!C62</f>
        <v>0</v>
      </c>
    </row>
    <row r="293" spans="1:3" ht="12.75">
      <c r="A293" s="96" t="str">
        <f>'Score and card record'!A156</f>
        <v>TSE, Horace (97)</v>
      </c>
      <c r="B293" s="96" t="str">
        <f>'Score and card record'!B156</f>
        <v>Hound</v>
      </c>
      <c r="C293" s="96">
        <f>'Score and card record'!C156</f>
        <v>0</v>
      </c>
    </row>
    <row r="294" spans="1:3" ht="12.75">
      <c r="A294" s="96" t="str">
        <f>'Score and card record'!A279</f>
        <v>TSE, Laurence (69)</v>
      </c>
      <c r="B294" s="96" t="str">
        <f>'Score and card record'!B279</f>
        <v>Team 69</v>
      </c>
      <c r="C294" s="96">
        <f>'Score and card record'!C279</f>
        <v>0</v>
      </c>
    </row>
    <row r="295" spans="1:3" ht="12.75">
      <c r="A295" s="96" t="str">
        <f>'Score and card record'!A169</f>
        <v>TSO Ki (01)</v>
      </c>
      <c r="B295" s="96" t="str">
        <f>'Score and card record'!B169</f>
        <v>How To Find You?</v>
      </c>
      <c r="C295" s="96">
        <f>'Score and card record'!C169</f>
        <v>0</v>
      </c>
    </row>
    <row r="296" spans="1:3" ht="12.75">
      <c r="A296" s="96" t="str">
        <f>'Score and card record'!A309</f>
        <v>TSO, Eddie (82)</v>
      </c>
      <c r="B296" s="96" t="str">
        <f>'Score and card record'!B309</f>
        <v>WYK 1982</v>
      </c>
      <c r="C296" s="96">
        <f>'Score and card record'!C309</f>
        <v>0</v>
      </c>
    </row>
    <row r="297" spans="1:3" ht="12.75">
      <c r="A297" s="96" t="str">
        <f>'Score and card record'!A187</f>
        <v>TSUI Wing Fai, Tony (96)</v>
      </c>
      <c r="B297" s="96" t="str">
        <f>'Score and card record'!B187</f>
        <v>Mofos</v>
      </c>
      <c r="C297" s="96">
        <f>'Score and card record'!C187</f>
        <v>0</v>
      </c>
    </row>
    <row r="298" spans="1:3" ht="12.75">
      <c r="A298" s="96" t="str">
        <f>'Score and card record'!A310</f>
        <v>TSUI, Raymond (82)</v>
      </c>
      <c r="B298" s="96" t="str">
        <f>'Score and card record'!B310</f>
        <v>WYK 1982</v>
      </c>
      <c r="C298" s="96">
        <f>'Score and card record'!C310</f>
        <v>0</v>
      </c>
    </row>
    <row r="299" spans="1:3" ht="12.75">
      <c r="A299" s="96" t="str">
        <f>'Score and card record'!A63</f>
        <v>WAI Tak Shun (00)</v>
      </c>
      <c r="B299" s="96" t="str">
        <f>'Score and card record'!B63</f>
        <v>Delay</v>
      </c>
      <c r="C299" s="96">
        <f>'Score and card record'!C63</f>
        <v>0</v>
      </c>
    </row>
    <row r="300" spans="1:3" ht="12.75">
      <c r="A300" s="96" t="str">
        <f>'Score and card record'!A260</f>
        <v>WAI Yiu Tong (94)</v>
      </c>
      <c r="B300" s="96" t="str">
        <f>'Score and card record'!B260</f>
        <v>Soccer Mania</v>
      </c>
      <c r="C300" s="96">
        <f>'Score and card record'!C260</f>
        <v>0</v>
      </c>
    </row>
    <row r="301" spans="1:3" ht="12.75">
      <c r="A301" s="96" t="str">
        <f>'Score and card record'!A14</f>
        <v>WAN Chi Ming, Jerry (--)</v>
      </c>
      <c r="B301" s="96" t="str">
        <f>'Score and card record'!B14</f>
        <v>75ers and Youngsters</v>
      </c>
      <c r="C301" s="96">
        <f>'Score and card record'!C14</f>
        <v>0</v>
      </c>
    </row>
    <row r="302" spans="1:3" ht="12.75">
      <c r="A302" s="96" t="str">
        <f>'Score and card record'!A339</f>
        <v>WAN Ka Kit (03)</v>
      </c>
      <c r="B302" s="96" t="str">
        <f>'Score and card record'!B339</f>
        <v>Youth United</v>
      </c>
      <c r="C302" s="96">
        <f>'Score and card record'!C339</f>
        <v>0</v>
      </c>
    </row>
    <row r="303" spans="1:3" ht="12.75">
      <c r="A303" s="96" t="str">
        <f>'Score and card record'!A79</f>
        <v>WAN Siu Kai (96)</v>
      </c>
      <c r="B303" s="96" t="str">
        <f>'Score and card record'!B79</f>
        <v>Dortmund</v>
      </c>
      <c r="C303" s="96">
        <f>'Score and card record'!C79</f>
        <v>0</v>
      </c>
    </row>
    <row r="304" spans="1:3" ht="12.75">
      <c r="A304" s="96" t="str">
        <f>'Score and card record'!A326</f>
        <v>WAN Tai Keung (--)</v>
      </c>
      <c r="B304" s="96" t="str">
        <f>'Score and card record'!B326</f>
        <v>YEAR 98</v>
      </c>
      <c r="C304" s="96">
        <f>'Score and card record'!C326</f>
        <v>0</v>
      </c>
    </row>
    <row r="305" spans="1:3" ht="12.75">
      <c r="A305" s="96" t="str">
        <f>'Score and card record'!A15</f>
        <v>WAN Tak Kai (75)</v>
      </c>
      <c r="B305" s="96" t="str">
        <f>'Score and card record'!B15</f>
        <v>75ers and Youngsters</v>
      </c>
      <c r="C305" s="96">
        <f>'Score and card record'!C15</f>
        <v>0</v>
      </c>
    </row>
    <row r="306" spans="1:3" ht="12.75">
      <c r="A306" s="96" t="str">
        <f>'Score and card record'!A29</f>
        <v>WONG Chi Lung, Nelson (92)</v>
      </c>
      <c r="B306" s="96" t="str">
        <f>'Score and card record'!B29</f>
        <v>A287</v>
      </c>
      <c r="C306" s="96">
        <f>'Score and card record'!C29</f>
        <v>0</v>
      </c>
    </row>
    <row r="307" spans="1:3" ht="12.75">
      <c r="A307" s="96" t="str">
        <f>'Score and card record'!A93</f>
        <v>WONG Chi Man (96)</v>
      </c>
      <c r="B307" s="96" t="str">
        <f>'Score and card record'!B93</f>
        <v>Eastern</v>
      </c>
      <c r="C307" s="96">
        <f>'Score and card record'!C93</f>
        <v>0</v>
      </c>
    </row>
    <row r="308" spans="1:3" ht="12.75">
      <c r="A308" s="96" t="str">
        <f>'Score and card record'!A80</f>
        <v>WONG Hok Bun (96)</v>
      </c>
      <c r="B308" s="96" t="str">
        <f>'Score and card record'!B80</f>
        <v>Dortmund</v>
      </c>
      <c r="C308" s="96">
        <f>'Score and card record'!C80</f>
        <v>0</v>
      </c>
    </row>
    <row r="309" spans="1:3" ht="12.75">
      <c r="A309" s="96" t="str">
        <f>'Score and card record'!A30</f>
        <v>WONG Ka Lam, King (92)</v>
      </c>
      <c r="B309" s="96" t="str">
        <f>'Score and card record'!B30</f>
        <v>A287</v>
      </c>
      <c r="C309" s="96">
        <f>'Score and card record'!C30</f>
        <v>0</v>
      </c>
    </row>
    <row r="310" spans="1:3" ht="12.75">
      <c r="A310" s="96" t="str">
        <f>'Score and card record'!A218</f>
        <v>WONG Ka Wing (02)</v>
      </c>
      <c r="B310" s="96" t="str">
        <f>'Score and card record'!B218</f>
        <v>Revival 2K1</v>
      </c>
      <c r="C310" s="96">
        <f>'Score and card record'!C218</f>
        <v>0</v>
      </c>
    </row>
    <row r="311" spans="1:3" ht="12.75">
      <c r="A311" s="96" t="str">
        <f>'Score and card record'!A188</f>
        <v>WONG Kin Ming (--)</v>
      </c>
      <c r="B311" s="96" t="str">
        <f>'Score and card record'!B188</f>
        <v>Mofos</v>
      </c>
      <c r="C311" s="96">
        <f>'Score and card record'!C188</f>
        <v>0</v>
      </c>
    </row>
    <row r="312" spans="1:3" ht="12.75">
      <c r="A312" s="96" t="str">
        <f>'Score and card record'!A157</f>
        <v>WONG Lok Man (98)</v>
      </c>
      <c r="B312" s="96" t="str">
        <f>'Score and card record'!B157</f>
        <v>Hound</v>
      </c>
      <c r="C312" s="96">
        <f>'Score and card record'!C157</f>
        <v>0</v>
      </c>
    </row>
    <row r="313" spans="1:3" ht="12.75">
      <c r="A313" s="96" t="str">
        <f>'Score and card record'!A340</f>
        <v>WONG Long Kin (02)</v>
      </c>
      <c r="B313" s="96" t="str">
        <f>'Score and card record'!B340</f>
        <v>Youth United</v>
      </c>
      <c r="C313" s="96">
        <f>'Score and card record'!C340</f>
        <v>0</v>
      </c>
    </row>
    <row r="314" spans="1:3" ht="12.75">
      <c r="A314" s="96" t="str">
        <f>'Score and card record'!A16</f>
        <v>WONG Man Kit, Simon (75)</v>
      </c>
      <c r="B314" s="96" t="str">
        <f>'Score and card record'!B16</f>
        <v>75ers and Youngsters</v>
      </c>
      <c r="C314" s="96">
        <f>'Score and card record'!C16</f>
        <v>0</v>
      </c>
    </row>
    <row r="315" spans="1:3" ht="12.75">
      <c r="A315" s="96" t="str">
        <f>'Score and card record'!A261</f>
        <v>WONG Mang Tak, Issac (93)</v>
      </c>
      <c r="B315" s="96" t="str">
        <f>'Score and card record'!B261</f>
        <v>Soccer Mania</v>
      </c>
      <c r="C315" s="96">
        <f>'Score and card record'!C261</f>
        <v>0</v>
      </c>
    </row>
    <row r="316" spans="1:3" ht="12.75">
      <c r="A316" s="96" t="str">
        <f>'Score and card record'!A280</f>
        <v>WONG Nei Yeung, Noel (69)</v>
      </c>
      <c r="B316" s="96" t="str">
        <f>'Score and card record'!B280</f>
        <v>Team 69</v>
      </c>
      <c r="C316" s="96">
        <f>'Score and card record'!C280</f>
        <v>0</v>
      </c>
    </row>
    <row r="317" spans="1:3" ht="12.75">
      <c r="A317" s="96" t="str">
        <f>'Score and card record'!A248</f>
        <v>WONG Ping Yee (93)</v>
      </c>
      <c r="B317" s="96" t="str">
        <f>'Score and card record'!B248</f>
        <v>SHOOTERS</v>
      </c>
      <c r="C317" s="96">
        <f>'Score and card record'!C248</f>
        <v>0</v>
      </c>
    </row>
    <row r="318" spans="1:3" ht="12.75">
      <c r="A318" s="96" t="str">
        <f>'Score and card record'!A249</f>
        <v>WONG Shing Mun (--)</v>
      </c>
      <c r="B318" s="96" t="str">
        <f>'Score and card record'!B249</f>
        <v>SHOOTERS</v>
      </c>
      <c r="C318" s="96">
        <f>'Score and card record'!C249</f>
        <v>0</v>
      </c>
    </row>
    <row r="319" spans="1:3" ht="12.75">
      <c r="A319" s="96" t="str">
        <f>'Score and card record'!A200</f>
        <v>WONG Shu Yuen (--)</v>
      </c>
      <c r="B319" s="96" t="str">
        <f>'Score and card record'!B200</f>
        <v>NICE TEAM</v>
      </c>
      <c r="C319" s="96">
        <f>'Score and card record'!C200</f>
        <v>0</v>
      </c>
    </row>
    <row r="320" spans="1:3" ht="12.75">
      <c r="A320" s="96" t="str">
        <f>'Score and card record'!A262</f>
        <v>WONG Sun Fung (--)</v>
      </c>
      <c r="B320" s="96" t="str">
        <f>'Score and card record'!B262</f>
        <v>Soccer Mania</v>
      </c>
      <c r="C320" s="96">
        <f>'Score and card record'!C262</f>
        <v>0</v>
      </c>
    </row>
    <row r="321" spans="1:3" ht="12.75">
      <c r="A321" s="96" t="str">
        <f>'Score and card record'!A17</f>
        <v>WONG Tik Tung, Joseph (75)</v>
      </c>
      <c r="B321" s="96" t="str">
        <f>'Score and card record'!B17</f>
        <v>75ers and Youngsters</v>
      </c>
      <c r="C321" s="96">
        <f>'Score and card record'!C17</f>
        <v>0</v>
      </c>
    </row>
    <row r="322" spans="1:3" ht="12.75">
      <c r="A322" s="96" t="str">
        <f>'Score and card record'!A94</f>
        <v>WONG Wai Kin (96)</v>
      </c>
      <c r="B322" s="96" t="str">
        <f>'Score and card record'!B94</f>
        <v>Eastern</v>
      </c>
      <c r="C322" s="96">
        <f>'Score and card record'!C94</f>
        <v>0</v>
      </c>
    </row>
    <row r="323" spans="1:3" ht="12.75">
      <c r="A323" s="96" t="str">
        <f>'Score and card record'!A230</f>
        <v>WONG, Alex (85)</v>
      </c>
      <c r="B323" s="96" t="str">
        <f>'Score and card record'!B230</f>
        <v>S &amp; P</v>
      </c>
      <c r="C323" s="96">
        <f>'Score and card record'!C230</f>
        <v>0</v>
      </c>
    </row>
    <row r="324" spans="1:3" ht="12.75">
      <c r="A324" s="96" t="str">
        <f>'Score and card record'!A158</f>
        <v>WONG, Collin (99)</v>
      </c>
      <c r="B324" s="96" t="str">
        <f>'Score and card record'!B158</f>
        <v>Hound</v>
      </c>
      <c r="C324" s="96">
        <f>'Score and card record'!C158</f>
        <v>0</v>
      </c>
    </row>
    <row r="325" spans="1:3" ht="12.75">
      <c r="A325" s="96" t="str">
        <f>'Score and card record'!A65</f>
        <v>WU Chun Cheung (00)</v>
      </c>
      <c r="B325" s="96" t="str">
        <f>'Score and card record'!B65</f>
        <v>Delay</v>
      </c>
      <c r="C325" s="96">
        <f>'Score and card record'!C65</f>
        <v>0</v>
      </c>
    </row>
    <row r="326" spans="1:3" ht="12.75">
      <c r="A326" s="96" t="str">
        <f>'Score and card record'!A281</f>
        <v>WU Yau Yat, David (69)</v>
      </c>
      <c r="B326" s="96" t="str">
        <f>'Score and card record'!B281</f>
        <v>Team 69</v>
      </c>
      <c r="C326" s="96">
        <f>'Score and card record'!C281</f>
        <v>0</v>
      </c>
    </row>
    <row r="327" spans="1:3" ht="12.75">
      <c r="A327" s="96" t="str">
        <f>'Score and card record'!A141</f>
        <v>YAM Yik Hang (--)</v>
      </c>
      <c r="B327" s="96" t="str">
        <f>'Score and card record'!B141</f>
        <v>Happy Soccer</v>
      </c>
      <c r="C327" s="96">
        <f>'Score and card record'!C141</f>
        <v>0</v>
      </c>
    </row>
    <row r="328" spans="1:3" ht="12.75">
      <c r="A328" s="96" t="str">
        <f>'Score and card record'!A31</f>
        <v>YAO Pui Tak, Ben (--)</v>
      </c>
      <c r="B328" s="96" t="str">
        <f>'Score and card record'!B31</f>
        <v>A287</v>
      </c>
      <c r="C328" s="96">
        <f>'Score and card record'!C31</f>
        <v>0</v>
      </c>
    </row>
    <row r="329" spans="1:3" ht="12.75">
      <c r="A329" s="96" t="str">
        <f>'Score and card record'!A204</f>
        <v>YAU Chi Hou (97)</v>
      </c>
      <c r="B329" s="96" t="str">
        <f>'Score and card record'!B204</f>
        <v>NICE TEAM</v>
      </c>
      <c r="C329" s="96">
        <f>'Score and card record'!C204</f>
        <v>0</v>
      </c>
    </row>
    <row r="330" spans="1:3" ht="12.75">
      <c r="A330" s="96" t="str">
        <f>'Score and card record'!A295</f>
        <v>YAU King Tak (95)</v>
      </c>
      <c r="B330" s="96" t="str">
        <f>'Score and card record'!B295</f>
        <v>Vampire</v>
      </c>
      <c r="C330" s="96">
        <f>'Score and card record'!C295</f>
        <v>0</v>
      </c>
    </row>
    <row r="331" spans="1:3" ht="12.75">
      <c r="A331" s="96" t="str">
        <f>'Score and card record'!A219</f>
        <v>YEUNG Di, Daniel (01)</v>
      </c>
      <c r="B331" s="96" t="str">
        <f>'Score and card record'!B219</f>
        <v>Revival 2K1</v>
      </c>
      <c r="C331" s="96">
        <f>'Score and card record'!C219</f>
        <v>0</v>
      </c>
    </row>
    <row r="332" spans="1:3" ht="12.75">
      <c r="A332" s="96" t="str">
        <f>'Score and card record'!A171</f>
        <v>YEUNG Wai Wai (01)</v>
      </c>
      <c r="B332" s="96" t="str">
        <f>'Score and card record'!B171</f>
        <v>How To Find You?</v>
      </c>
      <c r="C332" s="96">
        <f>'Score and card record'!C171</f>
        <v>0</v>
      </c>
    </row>
    <row r="333" spans="1:3" ht="12.75">
      <c r="A333" s="96" t="str">
        <f>'Score and card record'!A264</f>
        <v>YIP Chi Tao (97)</v>
      </c>
      <c r="B333" s="96" t="str">
        <f>'Score and card record'!B264</f>
        <v>Soccer Mania</v>
      </c>
      <c r="C333" s="96">
        <f>'Score and card record'!C264</f>
        <v>0</v>
      </c>
    </row>
    <row r="334" spans="1:3" ht="12.75">
      <c r="A334" s="96" t="str">
        <f>'Score and card record'!A112</f>
        <v>YIP Pui Yeung (98)</v>
      </c>
      <c r="B334" s="96" t="str">
        <f>'Score and card record'!B112</f>
        <v>Freedub United</v>
      </c>
      <c r="C334" s="96">
        <f>'Score and card record'!C112</f>
        <v>0</v>
      </c>
    </row>
    <row r="335" spans="1:3" ht="12.75">
      <c r="A335" s="96" t="str">
        <f>'Score and card record'!A172</f>
        <v>YIP Siu Wing (01)</v>
      </c>
      <c r="B335" s="96" t="str">
        <f>'Score and card record'!B172</f>
        <v>How To Find You?</v>
      </c>
      <c r="C335" s="96">
        <f>'Score and card record'!C172</f>
        <v>0</v>
      </c>
    </row>
    <row r="336" spans="1:3" ht="12.75">
      <c r="A336" s="96" t="str">
        <f>'Score and card record'!A311</f>
        <v>YIU Lap Sun, Stephen (82)</v>
      </c>
      <c r="B336" s="96" t="str">
        <f>'Score and card record'!B311</f>
        <v>WYK 1982</v>
      </c>
      <c r="C336" s="96">
        <f>'Score and card record'!C311</f>
        <v>0</v>
      </c>
    </row>
    <row r="337" spans="1:3" ht="12.75">
      <c r="A337" s="96" t="str">
        <f>'Score and card record'!A18</f>
        <v>YIU Wing Shun, Jim (75)</v>
      </c>
      <c r="B337" s="96" t="str">
        <f>'Score and card record'!B18</f>
        <v>75ers and Youngsters</v>
      </c>
      <c r="C337" s="96">
        <f>'Score and card record'!C18</f>
        <v>0</v>
      </c>
    </row>
    <row r="338" spans="1:3" ht="12.75">
      <c r="A338" s="96" t="str">
        <f>'Score and card record'!A32</f>
        <v>YOUNG Chung Ng, Philip (92)</v>
      </c>
      <c r="B338" s="96" t="str">
        <f>'Score and card record'!B32</f>
        <v>A287</v>
      </c>
      <c r="C338" s="96">
        <f>'Score and card record'!C32</f>
        <v>0</v>
      </c>
    </row>
    <row r="339" spans="1:3" ht="12.75">
      <c r="A339" s="96" t="str">
        <f>'Score and card record'!A33</f>
        <v>YU Chi Ho, James (92)</v>
      </c>
      <c r="B339" s="96" t="str">
        <f>'Score and card record'!B33</f>
        <v>A287</v>
      </c>
      <c r="C339" s="96">
        <f>'Score and card record'!C33</f>
        <v>0</v>
      </c>
    </row>
    <row r="340" spans="1:3" ht="12.75">
      <c r="A340" s="96" t="str">
        <f>'Score and card record'!A142</f>
        <v>YU Kin Lok (99)</v>
      </c>
      <c r="B340" s="96" t="str">
        <f>'Score and card record'!B142</f>
        <v>Happy Soccer</v>
      </c>
      <c r="C340" s="96">
        <f>'Score and card record'!C142</f>
        <v>0</v>
      </c>
    </row>
    <row r="341" spans="1:3" ht="12.75">
      <c r="A341" s="96" t="str">
        <f>'Score and card record'!A220</f>
        <v>YU Yat Hang (99)</v>
      </c>
      <c r="B341" s="96" t="str">
        <f>'Score and card record'!B220</f>
        <v>Revival 2K1</v>
      </c>
      <c r="C341" s="96">
        <f>'Score and card record'!C220</f>
        <v>0</v>
      </c>
    </row>
    <row r="342" spans="1:3" ht="12.75">
      <c r="A342" s="96" t="str">
        <f>'Score and card record'!A232</f>
        <v>YUEN Ping Wa (85)</v>
      </c>
      <c r="B342" s="96" t="str">
        <f>'Score and card record'!B232</f>
        <v>S &amp; P</v>
      </c>
      <c r="C342" s="96">
        <f>'Score and card record'!C232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6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6.5"/>
  <cols>
    <col min="1" max="1" width="27.625" style="78" customWidth="1"/>
    <col min="2" max="2" width="21.75390625" style="83" bestFit="1" customWidth="1"/>
    <col min="3" max="3" width="5.50390625" style="78" customWidth="1"/>
    <col min="4" max="4" width="4.25390625" style="81" customWidth="1"/>
    <col min="5" max="6" width="4.50390625" style="81" customWidth="1"/>
    <col min="7" max="9" width="4.00390625" style="81" customWidth="1"/>
    <col min="10" max="10" width="4.00390625" style="82" customWidth="1"/>
    <col min="11" max="12" width="4.00390625" style="81" customWidth="1"/>
    <col min="13" max="15" width="4.50390625" style="81" customWidth="1"/>
    <col min="16" max="16" width="2.625" style="78" customWidth="1"/>
    <col min="17" max="17" width="6.375" style="78" customWidth="1"/>
    <col min="18" max="16384" width="9.00390625" style="78" customWidth="1"/>
  </cols>
  <sheetData>
    <row r="1" spans="4:15" ht="15.75">
      <c r="D1" s="159" t="s">
        <v>268</v>
      </c>
      <c r="E1" s="160"/>
      <c r="F1" s="160"/>
      <c r="G1" s="160"/>
      <c r="H1" s="160"/>
      <c r="I1" s="161"/>
      <c r="J1" s="80"/>
      <c r="K1" s="159" t="s">
        <v>269</v>
      </c>
      <c r="L1" s="160"/>
      <c r="M1" s="160"/>
      <c r="N1" s="160"/>
      <c r="O1" s="161"/>
    </row>
    <row r="2" spans="3:15" ht="15.75">
      <c r="C2" s="78" t="s">
        <v>259</v>
      </c>
      <c r="D2" s="81" t="s">
        <v>260</v>
      </c>
      <c r="E2" s="81" t="s">
        <v>261</v>
      </c>
      <c r="F2" s="81" t="s">
        <v>262</v>
      </c>
      <c r="G2" s="81" t="s">
        <v>263</v>
      </c>
      <c r="H2" s="81" t="s">
        <v>264</v>
      </c>
      <c r="I2" s="81" t="s">
        <v>265</v>
      </c>
      <c r="K2" s="81" t="s">
        <v>266</v>
      </c>
      <c r="L2" s="81" t="s">
        <v>270</v>
      </c>
      <c r="M2" s="81" t="s">
        <v>267</v>
      </c>
      <c r="N2" s="81" t="s">
        <v>271</v>
      </c>
      <c r="O2" s="81" t="s">
        <v>272</v>
      </c>
    </row>
    <row r="3" spans="1:18" ht="15.75">
      <c r="A3" s="83" t="s">
        <v>512</v>
      </c>
      <c r="B3" s="88" t="s">
        <v>301</v>
      </c>
      <c r="C3" s="78">
        <f aca="true" t="shared" si="0" ref="C3:C66">SUM(D3:O3)</f>
        <v>0</v>
      </c>
      <c r="D3" s="84">
        <v>0</v>
      </c>
      <c r="E3" s="84">
        <v>0</v>
      </c>
      <c r="F3" s="84">
        <v>0</v>
      </c>
      <c r="G3" s="128"/>
      <c r="H3" s="84"/>
      <c r="I3" s="84"/>
      <c r="J3" s="84"/>
      <c r="K3" s="84"/>
      <c r="L3" s="84"/>
      <c r="M3" s="84"/>
      <c r="N3" s="84"/>
      <c r="O3" s="84"/>
      <c r="Q3" s="79"/>
      <c r="R3" s="78" t="s">
        <v>273</v>
      </c>
    </row>
    <row r="4" spans="1:15" ht="15.75">
      <c r="A4" s="83" t="s">
        <v>511</v>
      </c>
      <c r="B4" s="88" t="s">
        <v>301</v>
      </c>
      <c r="C4" s="78">
        <f t="shared" si="0"/>
        <v>0</v>
      </c>
      <c r="D4" s="84">
        <v>0</v>
      </c>
      <c r="E4" s="84">
        <v>0</v>
      </c>
      <c r="F4" s="84">
        <v>0</v>
      </c>
      <c r="G4" s="128"/>
      <c r="H4" s="84"/>
      <c r="I4" s="84"/>
      <c r="J4" s="84"/>
      <c r="K4" s="84"/>
      <c r="L4" s="84"/>
      <c r="M4" s="84"/>
      <c r="N4" s="84"/>
      <c r="O4" s="84"/>
    </row>
    <row r="5" spans="1:18" ht="15.75">
      <c r="A5" s="83" t="s">
        <v>513</v>
      </c>
      <c r="B5" s="88" t="s">
        <v>301</v>
      </c>
      <c r="C5" s="78">
        <f t="shared" si="0"/>
        <v>0</v>
      </c>
      <c r="D5" s="84">
        <v>0</v>
      </c>
      <c r="E5" s="84">
        <v>0</v>
      </c>
      <c r="F5" s="84">
        <v>0</v>
      </c>
      <c r="G5" s="128"/>
      <c r="H5" s="84"/>
      <c r="I5" s="84"/>
      <c r="J5" s="84"/>
      <c r="K5" s="84"/>
      <c r="L5" s="84"/>
      <c r="M5" s="84"/>
      <c r="N5" s="84"/>
      <c r="O5" s="84"/>
      <c r="Q5" s="85"/>
      <c r="R5" s="78" t="s">
        <v>276</v>
      </c>
    </row>
    <row r="6" spans="1:15" ht="16.5" thickBot="1">
      <c r="A6" s="83" t="s">
        <v>302</v>
      </c>
      <c r="B6" s="88" t="s">
        <v>301</v>
      </c>
      <c r="C6" s="78">
        <f t="shared" si="0"/>
        <v>0</v>
      </c>
      <c r="D6" s="84">
        <v>0</v>
      </c>
      <c r="E6" s="84">
        <v>0</v>
      </c>
      <c r="F6" s="84">
        <v>0</v>
      </c>
      <c r="G6" s="128"/>
      <c r="H6" s="84"/>
      <c r="I6" s="84"/>
      <c r="J6" s="84"/>
      <c r="K6" s="84"/>
      <c r="L6" s="84"/>
      <c r="M6" s="84"/>
      <c r="N6" s="84"/>
      <c r="O6" s="84"/>
    </row>
    <row r="7" spans="1:18" ht="16.5" thickBot="1">
      <c r="A7" s="83" t="s">
        <v>303</v>
      </c>
      <c r="B7" s="88" t="s">
        <v>301</v>
      </c>
      <c r="C7" s="78">
        <f t="shared" si="0"/>
        <v>0</v>
      </c>
      <c r="D7" s="84">
        <v>0</v>
      </c>
      <c r="E7" s="84">
        <v>0</v>
      </c>
      <c r="F7" s="84">
        <v>0</v>
      </c>
      <c r="G7" s="128"/>
      <c r="H7" s="84"/>
      <c r="I7" s="84"/>
      <c r="J7" s="84"/>
      <c r="K7" s="84"/>
      <c r="L7" s="84"/>
      <c r="M7" s="84"/>
      <c r="N7" s="84"/>
      <c r="O7" s="84"/>
      <c r="Q7" s="86"/>
      <c r="R7" s="78" t="s">
        <v>278</v>
      </c>
    </row>
    <row r="8" spans="1:15" ht="15.75">
      <c r="A8" s="83" t="s">
        <v>304</v>
      </c>
      <c r="B8" s="88" t="s">
        <v>301</v>
      </c>
      <c r="C8" s="78">
        <f t="shared" si="0"/>
        <v>0</v>
      </c>
      <c r="D8" s="84">
        <v>0</v>
      </c>
      <c r="E8" s="84">
        <v>0</v>
      </c>
      <c r="F8" s="84">
        <v>0</v>
      </c>
      <c r="G8" s="128"/>
      <c r="H8" s="84"/>
      <c r="I8" s="84"/>
      <c r="J8" s="84"/>
      <c r="K8" s="84"/>
      <c r="L8" s="84"/>
      <c r="M8" s="84"/>
      <c r="N8" s="84"/>
      <c r="O8" s="84"/>
    </row>
    <row r="9" spans="1:18" ht="15.75">
      <c r="A9" s="83" t="s">
        <v>514</v>
      </c>
      <c r="B9" s="88" t="s">
        <v>301</v>
      </c>
      <c r="C9" s="78">
        <f t="shared" si="0"/>
        <v>0</v>
      </c>
      <c r="D9" s="84">
        <v>0</v>
      </c>
      <c r="E9" s="84">
        <v>0</v>
      </c>
      <c r="F9" s="84">
        <v>0</v>
      </c>
      <c r="G9" s="128"/>
      <c r="H9" s="84"/>
      <c r="I9" s="84"/>
      <c r="J9" s="84"/>
      <c r="K9" s="84"/>
      <c r="L9" s="84"/>
      <c r="M9" s="84"/>
      <c r="N9" s="84"/>
      <c r="O9" s="84"/>
      <c r="Q9" s="129"/>
      <c r="R9" s="78" t="s">
        <v>705</v>
      </c>
    </row>
    <row r="10" spans="1:15" ht="15.75">
      <c r="A10" s="83" t="s">
        <v>305</v>
      </c>
      <c r="B10" s="88" t="s">
        <v>301</v>
      </c>
      <c r="C10" s="78">
        <f t="shared" si="0"/>
        <v>0</v>
      </c>
      <c r="D10" s="84">
        <v>0</v>
      </c>
      <c r="E10" s="84">
        <v>0</v>
      </c>
      <c r="F10" s="84">
        <v>0</v>
      </c>
      <c r="G10" s="128"/>
      <c r="H10" s="84"/>
      <c r="I10" s="84"/>
      <c r="J10" s="84"/>
      <c r="K10" s="84"/>
      <c r="L10" s="84"/>
      <c r="M10" s="84"/>
      <c r="N10" s="84"/>
      <c r="O10" s="84"/>
    </row>
    <row r="11" spans="1:15" ht="15.75">
      <c r="A11" s="83" t="s">
        <v>515</v>
      </c>
      <c r="B11" s="88" t="s">
        <v>301</v>
      </c>
      <c r="C11" s="78">
        <f t="shared" si="0"/>
        <v>0</v>
      </c>
      <c r="D11" s="84">
        <v>0</v>
      </c>
      <c r="E11" s="84">
        <v>0</v>
      </c>
      <c r="F11" s="84">
        <v>0</v>
      </c>
      <c r="G11" s="128"/>
      <c r="H11" s="84"/>
      <c r="I11" s="84"/>
      <c r="J11" s="84"/>
      <c r="K11" s="84"/>
      <c r="L11" s="84"/>
      <c r="M11" s="84"/>
      <c r="N11" s="84"/>
      <c r="O11" s="84"/>
    </row>
    <row r="12" spans="1:15" ht="15.75">
      <c r="A12" s="83" t="s">
        <v>306</v>
      </c>
      <c r="B12" s="88" t="s">
        <v>301</v>
      </c>
      <c r="C12" s="78">
        <f t="shared" si="0"/>
        <v>0</v>
      </c>
      <c r="D12" s="84">
        <v>0</v>
      </c>
      <c r="E12" s="84">
        <v>0</v>
      </c>
      <c r="F12" s="84">
        <v>0</v>
      </c>
      <c r="G12" s="128"/>
      <c r="H12" s="84"/>
      <c r="I12" s="84"/>
      <c r="J12" s="84"/>
      <c r="K12" s="84"/>
      <c r="L12" s="84"/>
      <c r="M12" s="84"/>
      <c r="N12" s="84"/>
      <c r="O12" s="84"/>
    </row>
    <row r="13" spans="1:15" ht="15.75">
      <c r="A13" s="83" t="s">
        <v>307</v>
      </c>
      <c r="B13" s="88" t="s">
        <v>301</v>
      </c>
      <c r="C13" s="78">
        <f t="shared" si="0"/>
        <v>0</v>
      </c>
      <c r="D13" s="84">
        <v>0</v>
      </c>
      <c r="E13" s="84">
        <v>0</v>
      </c>
      <c r="F13" s="84">
        <v>0</v>
      </c>
      <c r="G13" s="128"/>
      <c r="H13" s="84"/>
      <c r="I13" s="84"/>
      <c r="J13" s="84"/>
      <c r="K13" s="84"/>
      <c r="L13" s="84"/>
      <c r="M13" s="84"/>
      <c r="N13" s="84"/>
      <c r="O13" s="84"/>
    </row>
    <row r="14" spans="1:15" ht="15.75">
      <c r="A14" s="83" t="s">
        <v>308</v>
      </c>
      <c r="B14" s="88" t="s">
        <v>301</v>
      </c>
      <c r="C14" s="78">
        <f t="shared" si="0"/>
        <v>0</v>
      </c>
      <c r="D14" s="84">
        <v>0</v>
      </c>
      <c r="E14" s="84">
        <v>0</v>
      </c>
      <c r="F14" s="84">
        <v>0</v>
      </c>
      <c r="G14" s="128"/>
      <c r="H14" s="84"/>
      <c r="I14" s="84"/>
      <c r="J14" s="84"/>
      <c r="K14" s="84"/>
      <c r="L14" s="84"/>
      <c r="M14" s="84"/>
      <c r="N14" s="84"/>
      <c r="O14" s="84"/>
    </row>
    <row r="15" spans="1:15" ht="15.75">
      <c r="A15" s="83" t="s">
        <v>309</v>
      </c>
      <c r="B15" s="88" t="s">
        <v>301</v>
      </c>
      <c r="C15" s="78">
        <f t="shared" si="0"/>
        <v>0</v>
      </c>
      <c r="D15" s="84">
        <v>0</v>
      </c>
      <c r="E15" s="84">
        <v>0</v>
      </c>
      <c r="F15" s="84">
        <v>0</v>
      </c>
      <c r="G15" s="128"/>
      <c r="H15" s="84"/>
      <c r="I15" s="84"/>
      <c r="J15" s="84"/>
      <c r="K15" s="84"/>
      <c r="L15" s="84"/>
      <c r="M15" s="84"/>
      <c r="N15" s="84"/>
      <c r="O15" s="84"/>
    </row>
    <row r="16" spans="1:15" ht="15.75">
      <c r="A16" s="83" t="s">
        <v>516</v>
      </c>
      <c r="B16" s="88" t="s">
        <v>301</v>
      </c>
      <c r="C16" s="78">
        <f t="shared" si="0"/>
        <v>0</v>
      </c>
      <c r="D16" s="84">
        <v>0</v>
      </c>
      <c r="E16" s="84">
        <v>0</v>
      </c>
      <c r="F16" s="84">
        <v>0</v>
      </c>
      <c r="G16" s="128"/>
      <c r="H16" s="84"/>
      <c r="I16" s="84"/>
      <c r="J16" s="84"/>
      <c r="K16" s="84"/>
      <c r="L16" s="84"/>
      <c r="M16" s="84"/>
      <c r="N16" s="84"/>
      <c r="O16" s="84"/>
    </row>
    <row r="17" spans="1:15" ht="15.75">
      <c r="A17" s="83" t="s">
        <v>517</v>
      </c>
      <c r="B17" s="88" t="s">
        <v>301</v>
      </c>
      <c r="C17" s="78">
        <f t="shared" si="0"/>
        <v>0</v>
      </c>
      <c r="D17" s="84">
        <v>0</v>
      </c>
      <c r="E17" s="84">
        <v>0</v>
      </c>
      <c r="F17" s="84">
        <v>0</v>
      </c>
      <c r="G17" s="128"/>
      <c r="H17" s="84"/>
      <c r="I17" s="84"/>
      <c r="J17" s="84"/>
      <c r="K17" s="84"/>
      <c r="L17" s="84"/>
      <c r="M17" s="84"/>
      <c r="N17" s="84"/>
      <c r="O17" s="84"/>
    </row>
    <row r="18" spans="1:15" ht="15.75">
      <c r="A18" s="83" t="s">
        <v>510</v>
      </c>
      <c r="B18" s="88" t="s">
        <v>301</v>
      </c>
      <c r="C18" s="78">
        <f t="shared" si="0"/>
        <v>0</v>
      </c>
      <c r="D18" s="84">
        <v>0</v>
      </c>
      <c r="E18" s="84">
        <v>0</v>
      </c>
      <c r="F18" s="84">
        <v>0</v>
      </c>
      <c r="G18" s="128"/>
      <c r="H18" s="84"/>
      <c r="I18" s="84"/>
      <c r="J18" s="84"/>
      <c r="K18" s="84"/>
      <c r="L18" s="84"/>
      <c r="M18" s="84"/>
      <c r="N18" s="84"/>
      <c r="O18" s="84"/>
    </row>
    <row r="19" spans="1:15" ht="15.75">
      <c r="A19" s="83" t="s">
        <v>294</v>
      </c>
      <c r="B19" s="87" t="s">
        <v>286</v>
      </c>
      <c r="C19" s="78">
        <f t="shared" si="0"/>
        <v>0</v>
      </c>
      <c r="D19" s="84">
        <v>0</v>
      </c>
      <c r="E19" s="84">
        <v>0</v>
      </c>
      <c r="F19" s="84">
        <v>0</v>
      </c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5.75">
      <c r="A20" s="83" t="s">
        <v>295</v>
      </c>
      <c r="B20" s="87" t="s">
        <v>286</v>
      </c>
      <c r="C20" s="78">
        <f t="shared" si="0"/>
        <v>0</v>
      </c>
      <c r="D20" s="84">
        <v>0</v>
      </c>
      <c r="E20" s="84">
        <v>0</v>
      </c>
      <c r="F20" s="84">
        <v>0</v>
      </c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5.75">
      <c r="A21" s="83" t="s">
        <v>291</v>
      </c>
      <c r="B21" s="87" t="s">
        <v>286</v>
      </c>
      <c r="C21" s="78">
        <f t="shared" si="0"/>
        <v>2</v>
      </c>
      <c r="D21" s="84">
        <v>0</v>
      </c>
      <c r="E21" s="84">
        <v>2</v>
      </c>
      <c r="F21" s="84">
        <v>0</v>
      </c>
      <c r="G21" s="84"/>
      <c r="H21" s="84"/>
      <c r="I21" s="84"/>
      <c r="J21" s="84"/>
      <c r="K21" s="84"/>
      <c r="L21" s="84"/>
      <c r="M21" s="84"/>
      <c r="N21" s="84"/>
      <c r="O21" s="84"/>
    </row>
    <row r="22" spans="1:15" ht="15.75">
      <c r="A22" s="83" t="s">
        <v>290</v>
      </c>
      <c r="B22" s="87" t="s">
        <v>286</v>
      </c>
      <c r="C22" s="78">
        <f t="shared" si="0"/>
        <v>0</v>
      </c>
      <c r="D22" s="84">
        <v>0</v>
      </c>
      <c r="E22" s="84">
        <v>0</v>
      </c>
      <c r="F22" s="84">
        <v>0</v>
      </c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15.75">
      <c r="A23" s="83" t="s">
        <v>299</v>
      </c>
      <c r="B23" s="87" t="s">
        <v>286</v>
      </c>
      <c r="C23" s="78">
        <f t="shared" si="0"/>
        <v>4</v>
      </c>
      <c r="D23" s="84">
        <v>1</v>
      </c>
      <c r="E23" s="84">
        <v>1</v>
      </c>
      <c r="F23" s="84">
        <v>2</v>
      </c>
      <c r="G23" s="84"/>
      <c r="H23" s="84"/>
      <c r="I23" s="84"/>
      <c r="J23" s="84"/>
      <c r="K23" s="84"/>
      <c r="L23" s="84"/>
      <c r="M23" s="84"/>
      <c r="N23" s="84"/>
      <c r="O23" s="84"/>
    </row>
    <row r="24" spans="1:15" ht="15.75">
      <c r="A24" s="83" t="s">
        <v>287</v>
      </c>
      <c r="B24" s="87" t="s">
        <v>286</v>
      </c>
      <c r="C24" s="78">
        <f t="shared" si="0"/>
        <v>0</v>
      </c>
      <c r="D24" s="84">
        <v>0</v>
      </c>
      <c r="E24" s="84">
        <v>0</v>
      </c>
      <c r="F24" s="84">
        <v>0</v>
      </c>
      <c r="G24" s="84"/>
      <c r="H24" s="84"/>
      <c r="I24" s="84"/>
      <c r="J24" s="84"/>
      <c r="K24" s="84"/>
      <c r="L24" s="84"/>
      <c r="M24" s="84"/>
      <c r="N24" s="84"/>
      <c r="O24" s="84"/>
    </row>
    <row r="25" spans="1:15" ht="15.75">
      <c r="A25" s="83" t="s">
        <v>285</v>
      </c>
      <c r="B25" s="87" t="s">
        <v>286</v>
      </c>
      <c r="C25" s="78">
        <f t="shared" si="0"/>
        <v>0</v>
      </c>
      <c r="D25" s="84">
        <v>0</v>
      </c>
      <c r="E25" s="84">
        <v>0</v>
      </c>
      <c r="F25" s="84">
        <v>0</v>
      </c>
      <c r="G25" s="84"/>
      <c r="H25" s="84"/>
      <c r="I25" s="84"/>
      <c r="J25" s="84"/>
      <c r="K25" s="84"/>
      <c r="L25" s="84"/>
      <c r="M25" s="84"/>
      <c r="N25" s="84"/>
      <c r="O25" s="84"/>
    </row>
    <row r="26" spans="1:15" ht="15.75">
      <c r="A26" s="83" t="s">
        <v>288</v>
      </c>
      <c r="B26" s="87" t="s">
        <v>286</v>
      </c>
      <c r="C26" s="78">
        <f t="shared" si="0"/>
        <v>0</v>
      </c>
      <c r="D26" s="84">
        <v>0</v>
      </c>
      <c r="E26" s="84">
        <v>0</v>
      </c>
      <c r="F26" s="84">
        <v>0</v>
      </c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5.75">
      <c r="A27" s="83" t="s">
        <v>297</v>
      </c>
      <c r="B27" s="87" t="s">
        <v>286</v>
      </c>
      <c r="C27" s="78">
        <f t="shared" si="0"/>
        <v>0</v>
      </c>
      <c r="D27" s="84">
        <v>0</v>
      </c>
      <c r="E27" s="84">
        <v>0</v>
      </c>
      <c r="F27" s="84">
        <v>0</v>
      </c>
      <c r="G27" s="84"/>
      <c r="H27" s="84"/>
      <c r="I27" s="84"/>
      <c r="J27" s="84"/>
      <c r="K27" s="84"/>
      <c r="L27" s="84"/>
      <c r="M27" s="84"/>
      <c r="N27" s="84"/>
      <c r="O27" s="84"/>
    </row>
    <row r="28" spans="1:15" ht="15.75">
      <c r="A28" s="83" t="s">
        <v>298</v>
      </c>
      <c r="B28" s="87" t="s">
        <v>286</v>
      </c>
      <c r="C28" s="78">
        <f t="shared" si="0"/>
        <v>0</v>
      </c>
      <c r="D28" s="84">
        <v>0</v>
      </c>
      <c r="E28" s="84">
        <v>0</v>
      </c>
      <c r="F28" s="84">
        <v>0</v>
      </c>
      <c r="G28" s="84"/>
      <c r="H28" s="84"/>
      <c r="I28" s="84"/>
      <c r="J28" s="84"/>
      <c r="K28" s="84"/>
      <c r="L28" s="84"/>
      <c r="M28" s="84"/>
      <c r="N28" s="84"/>
      <c r="O28" s="84"/>
    </row>
    <row r="29" spans="1:15" ht="15.75">
      <c r="A29" s="83" t="s">
        <v>289</v>
      </c>
      <c r="B29" s="87" t="s">
        <v>286</v>
      </c>
      <c r="C29" s="78">
        <f t="shared" si="0"/>
        <v>0</v>
      </c>
      <c r="D29" s="84">
        <v>0</v>
      </c>
      <c r="E29" s="84">
        <v>0</v>
      </c>
      <c r="F29" s="84">
        <v>0</v>
      </c>
      <c r="G29" s="84"/>
      <c r="H29" s="84"/>
      <c r="I29" s="84"/>
      <c r="J29" s="84"/>
      <c r="K29" s="84"/>
      <c r="L29" s="84"/>
      <c r="M29" s="84"/>
      <c r="N29" s="84"/>
      <c r="O29" s="84"/>
    </row>
    <row r="30" spans="1:15" ht="15.75">
      <c r="A30" s="83" t="s">
        <v>296</v>
      </c>
      <c r="B30" s="87" t="s">
        <v>286</v>
      </c>
      <c r="C30" s="78">
        <f t="shared" si="0"/>
        <v>0</v>
      </c>
      <c r="D30" s="84">
        <v>0</v>
      </c>
      <c r="E30" s="84">
        <v>0</v>
      </c>
      <c r="F30" s="84">
        <v>0</v>
      </c>
      <c r="G30" s="84"/>
      <c r="H30" s="84"/>
      <c r="I30" s="84"/>
      <c r="J30" s="84"/>
      <c r="K30" s="84"/>
      <c r="L30" s="84"/>
      <c r="M30" s="84"/>
      <c r="N30" s="84"/>
      <c r="O30" s="84"/>
    </row>
    <row r="31" spans="1:15" ht="15.75">
      <c r="A31" s="83" t="s">
        <v>300</v>
      </c>
      <c r="B31" s="87" t="s">
        <v>286</v>
      </c>
      <c r="C31" s="78">
        <f t="shared" si="0"/>
        <v>0</v>
      </c>
      <c r="D31" s="84">
        <v>0</v>
      </c>
      <c r="E31" s="84">
        <v>0</v>
      </c>
      <c r="F31" s="84">
        <v>0</v>
      </c>
      <c r="G31" s="84"/>
      <c r="H31" s="84"/>
      <c r="I31" s="84"/>
      <c r="J31" s="84"/>
      <c r="K31" s="84"/>
      <c r="L31" s="84"/>
      <c r="M31" s="84"/>
      <c r="N31" s="84"/>
      <c r="O31" s="84"/>
    </row>
    <row r="32" spans="1:15" ht="15.75">
      <c r="A32" s="83" t="s">
        <v>292</v>
      </c>
      <c r="B32" s="87" t="s">
        <v>286</v>
      </c>
      <c r="C32" s="78">
        <f t="shared" si="0"/>
        <v>0</v>
      </c>
      <c r="D32" s="84">
        <v>0</v>
      </c>
      <c r="E32" s="84">
        <v>0</v>
      </c>
      <c r="F32" s="84">
        <v>0</v>
      </c>
      <c r="G32" s="84"/>
      <c r="H32" s="84"/>
      <c r="I32" s="84"/>
      <c r="J32" s="84"/>
      <c r="K32" s="84"/>
      <c r="L32" s="84"/>
      <c r="M32" s="84"/>
      <c r="N32" s="84"/>
      <c r="O32" s="84"/>
    </row>
    <row r="33" spans="1:15" ht="15.75">
      <c r="A33" s="83" t="s">
        <v>293</v>
      </c>
      <c r="B33" s="87" t="s">
        <v>286</v>
      </c>
      <c r="C33" s="78">
        <f t="shared" si="0"/>
        <v>0</v>
      </c>
      <c r="D33" s="84">
        <v>0</v>
      </c>
      <c r="E33" s="84">
        <v>0</v>
      </c>
      <c r="F33" s="84">
        <v>0</v>
      </c>
      <c r="G33" s="84"/>
      <c r="H33" s="84"/>
      <c r="I33" s="84"/>
      <c r="J33" s="84"/>
      <c r="K33" s="84"/>
      <c r="L33" s="84"/>
      <c r="M33" s="84"/>
      <c r="N33" s="84"/>
      <c r="O33" s="84"/>
    </row>
    <row r="34" spans="1:15" ht="15.75">
      <c r="A34" s="83" t="s">
        <v>322</v>
      </c>
      <c r="B34" s="88" t="s">
        <v>323</v>
      </c>
      <c r="C34" s="78">
        <f t="shared" si="0"/>
        <v>4</v>
      </c>
      <c r="D34" s="84">
        <v>0</v>
      </c>
      <c r="E34" s="84">
        <v>4</v>
      </c>
      <c r="F34" s="84">
        <v>0</v>
      </c>
      <c r="G34" s="128"/>
      <c r="H34" s="84"/>
      <c r="I34" s="84"/>
      <c r="J34" s="84"/>
      <c r="K34" s="84"/>
      <c r="L34" s="84"/>
      <c r="M34" s="84"/>
      <c r="N34" s="84"/>
      <c r="O34" s="84"/>
    </row>
    <row r="35" spans="1:15" ht="15.75">
      <c r="A35" s="83" t="s">
        <v>324</v>
      </c>
      <c r="B35" s="88" t="s">
        <v>323</v>
      </c>
      <c r="C35" s="78">
        <f t="shared" si="0"/>
        <v>1</v>
      </c>
      <c r="D35" s="84">
        <v>1</v>
      </c>
      <c r="E35" s="84">
        <v>0</v>
      </c>
      <c r="F35" s="84">
        <v>0</v>
      </c>
      <c r="G35" s="128"/>
      <c r="H35" s="84"/>
      <c r="I35" s="84"/>
      <c r="J35" s="84"/>
      <c r="K35" s="84"/>
      <c r="L35" s="84"/>
      <c r="M35" s="84"/>
      <c r="N35" s="84"/>
      <c r="O35" s="84"/>
    </row>
    <row r="36" spans="1:15" ht="15.75">
      <c r="A36" s="83" t="s">
        <v>325</v>
      </c>
      <c r="B36" s="88" t="s">
        <v>323</v>
      </c>
      <c r="C36" s="78">
        <f t="shared" si="0"/>
        <v>0</v>
      </c>
      <c r="D36" s="84">
        <v>0</v>
      </c>
      <c r="E36" s="84">
        <v>0</v>
      </c>
      <c r="F36" s="84">
        <v>0</v>
      </c>
      <c r="G36" s="128"/>
      <c r="H36" s="84"/>
      <c r="I36" s="84"/>
      <c r="J36" s="84"/>
      <c r="K36" s="84"/>
      <c r="L36" s="84"/>
      <c r="M36" s="84"/>
      <c r="N36" s="84"/>
      <c r="O36" s="84"/>
    </row>
    <row r="37" spans="1:15" ht="15.75">
      <c r="A37" s="83" t="s">
        <v>528</v>
      </c>
      <c r="B37" s="88" t="s">
        <v>323</v>
      </c>
      <c r="C37" s="78">
        <f t="shared" si="0"/>
        <v>3</v>
      </c>
      <c r="D37" s="84">
        <v>3</v>
      </c>
      <c r="E37" s="84">
        <v>0</v>
      </c>
      <c r="F37" s="84">
        <v>0</v>
      </c>
      <c r="G37" s="128"/>
      <c r="H37" s="84"/>
      <c r="I37" s="84"/>
      <c r="J37" s="84"/>
      <c r="K37" s="84"/>
      <c r="L37" s="84"/>
      <c r="M37" s="84"/>
      <c r="N37" s="84"/>
      <c r="O37" s="84"/>
    </row>
    <row r="38" spans="1:15" ht="15.75">
      <c r="A38" s="83" t="s">
        <v>326</v>
      </c>
      <c r="B38" s="88" t="s">
        <v>323</v>
      </c>
      <c r="C38" s="78">
        <f t="shared" si="0"/>
        <v>0</v>
      </c>
      <c r="D38" s="84">
        <v>0</v>
      </c>
      <c r="E38" s="84">
        <v>0</v>
      </c>
      <c r="F38" s="84">
        <v>0</v>
      </c>
      <c r="G38" s="128"/>
      <c r="H38" s="84"/>
      <c r="I38" s="84"/>
      <c r="J38" s="84"/>
      <c r="K38" s="84"/>
      <c r="L38" s="84"/>
      <c r="M38" s="84"/>
      <c r="N38" s="84"/>
      <c r="O38" s="84"/>
    </row>
    <row r="39" spans="1:15" ht="15.75">
      <c r="A39" s="83" t="s">
        <v>327</v>
      </c>
      <c r="B39" s="88" t="s">
        <v>323</v>
      </c>
      <c r="C39" s="78">
        <f t="shared" si="0"/>
        <v>1</v>
      </c>
      <c r="D39" s="84">
        <v>1</v>
      </c>
      <c r="E39" s="84">
        <v>0</v>
      </c>
      <c r="F39" s="84">
        <v>0</v>
      </c>
      <c r="G39" s="128"/>
      <c r="H39" s="84"/>
      <c r="I39" s="84"/>
      <c r="J39" s="84"/>
      <c r="K39" s="84"/>
      <c r="L39" s="84"/>
      <c r="M39" s="84"/>
      <c r="N39" s="84"/>
      <c r="O39" s="84"/>
    </row>
    <row r="40" spans="1:15" ht="15.75">
      <c r="A40" s="83" t="s">
        <v>328</v>
      </c>
      <c r="B40" s="88" t="s">
        <v>323</v>
      </c>
      <c r="C40" s="78">
        <f t="shared" si="0"/>
        <v>0</v>
      </c>
      <c r="D40" s="84">
        <v>0</v>
      </c>
      <c r="E40" s="84">
        <v>0</v>
      </c>
      <c r="F40" s="84">
        <v>0</v>
      </c>
      <c r="G40" s="128"/>
      <c r="H40" s="84"/>
      <c r="I40" s="84"/>
      <c r="J40" s="84"/>
      <c r="K40" s="84"/>
      <c r="L40" s="84"/>
      <c r="M40" s="84"/>
      <c r="N40" s="84"/>
      <c r="O40" s="84"/>
    </row>
    <row r="41" spans="1:15" ht="15.75">
      <c r="A41" s="83" t="s">
        <v>329</v>
      </c>
      <c r="B41" s="88" t="s">
        <v>323</v>
      </c>
      <c r="C41" s="78">
        <f t="shared" si="0"/>
        <v>0</v>
      </c>
      <c r="D41" s="84">
        <v>0</v>
      </c>
      <c r="E41" s="84">
        <v>0</v>
      </c>
      <c r="F41" s="84">
        <v>0</v>
      </c>
      <c r="G41" s="128"/>
      <c r="H41" s="84"/>
      <c r="I41" s="84"/>
      <c r="J41" s="84"/>
      <c r="K41" s="84"/>
      <c r="L41" s="84"/>
      <c r="M41" s="84"/>
      <c r="N41" s="84"/>
      <c r="O41" s="84"/>
    </row>
    <row r="42" spans="1:15" ht="15.75">
      <c r="A42" s="83" t="s">
        <v>330</v>
      </c>
      <c r="B42" s="88" t="s">
        <v>323</v>
      </c>
      <c r="C42" s="78">
        <f t="shared" si="0"/>
        <v>0</v>
      </c>
      <c r="D42" s="84">
        <v>0</v>
      </c>
      <c r="E42" s="84">
        <v>0</v>
      </c>
      <c r="F42" s="84">
        <v>0</v>
      </c>
      <c r="G42" s="128"/>
      <c r="H42" s="84"/>
      <c r="I42" s="84"/>
      <c r="J42" s="84"/>
      <c r="K42" s="84"/>
      <c r="L42" s="84"/>
      <c r="M42" s="84"/>
      <c r="N42" s="84"/>
      <c r="O42" s="84"/>
    </row>
    <row r="43" spans="1:15" ht="15.75">
      <c r="A43" s="83" t="s">
        <v>331</v>
      </c>
      <c r="B43" s="88" t="s">
        <v>323</v>
      </c>
      <c r="C43" s="78">
        <f t="shared" si="0"/>
        <v>2</v>
      </c>
      <c r="D43" s="84">
        <v>2</v>
      </c>
      <c r="E43" s="84">
        <v>0</v>
      </c>
      <c r="F43" s="84">
        <v>0</v>
      </c>
      <c r="G43" s="128"/>
      <c r="H43" s="84"/>
      <c r="I43" s="84"/>
      <c r="J43" s="84"/>
      <c r="K43" s="84"/>
      <c r="L43" s="84"/>
      <c r="M43" s="84"/>
      <c r="N43" s="84"/>
      <c r="O43" s="84"/>
    </row>
    <row r="44" spans="1:15" ht="15.75">
      <c r="A44" s="83" t="s">
        <v>332</v>
      </c>
      <c r="B44" s="88" t="s">
        <v>323</v>
      </c>
      <c r="C44" s="78">
        <f t="shared" si="0"/>
        <v>0</v>
      </c>
      <c r="D44" s="84">
        <v>0</v>
      </c>
      <c r="E44" s="84">
        <v>0</v>
      </c>
      <c r="F44" s="84">
        <v>0</v>
      </c>
      <c r="G44" s="128"/>
      <c r="H44" s="84"/>
      <c r="I44" s="84"/>
      <c r="J44" s="84"/>
      <c r="K44" s="84"/>
      <c r="L44" s="84"/>
      <c r="M44" s="84"/>
      <c r="N44" s="84"/>
      <c r="O44" s="84"/>
    </row>
    <row r="45" spans="1:15" ht="15.75">
      <c r="A45" s="83" t="s">
        <v>333</v>
      </c>
      <c r="B45" s="88" t="s">
        <v>323</v>
      </c>
      <c r="C45" s="78">
        <f t="shared" si="0"/>
        <v>0</v>
      </c>
      <c r="D45" s="84">
        <v>0</v>
      </c>
      <c r="E45" s="84">
        <v>0</v>
      </c>
      <c r="F45" s="84">
        <v>0</v>
      </c>
      <c r="G45" s="128"/>
      <c r="H45" s="84"/>
      <c r="I45" s="84"/>
      <c r="J45" s="84"/>
      <c r="K45" s="84"/>
      <c r="L45" s="84"/>
      <c r="M45" s="84"/>
      <c r="N45" s="84"/>
      <c r="O45" s="84"/>
    </row>
    <row r="46" spans="1:15" ht="15.75">
      <c r="A46" s="83" t="s">
        <v>334</v>
      </c>
      <c r="B46" s="88" t="s">
        <v>323</v>
      </c>
      <c r="C46" s="78">
        <f t="shared" si="0"/>
        <v>0</v>
      </c>
      <c r="D46" s="84">
        <v>0</v>
      </c>
      <c r="E46" s="84">
        <v>0</v>
      </c>
      <c r="F46" s="84">
        <v>0</v>
      </c>
      <c r="G46" s="128"/>
      <c r="H46" s="84"/>
      <c r="I46" s="84"/>
      <c r="J46" s="84"/>
      <c r="K46" s="84"/>
      <c r="L46" s="84"/>
      <c r="M46" s="84"/>
      <c r="N46" s="84"/>
      <c r="O46" s="84"/>
    </row>
    <row r="47" spans="1:15" ht="15.75">
      <c r="A47" s="83" t="s">
        <v>335</v>
      </c>
      <c r="B47" s="88" t="s">
        <v>323</v>
      </c>
      <c r="C47" s="78">
        <f t="shared" si="0"/>
        <v>0</v>
      </c>
      <c r="D47" s="84">
        <v>0</v>
      </c>
      <c r="E47" s="84">
        <v>0</v>
      </c>
      <c r="F47" s="84">
        <v>0</v>
      </c>
      <c r="G47" s="128"/>
      <c r="H47" s="84"/>
      <c r="I47" s="84"/>
      <c r="J47" s="84"/>
      <c r="K47" s="84"/>
      <c r="L47" s="84"/>
      <c r="M47" s="84"/>
      <c r="N47" s="84"/>
      <c r="O47" s="84"/>
    </row>
    <row r="48" spans="1:15" ht="15.75">
      <c r="A48" s="83" t="s">
        <v>336</v>
      </c>
      <c r="B48" s="88" t="s">
        <v>323</v>
      </c>
      <c r="C48" s="78">
        <f t="shared" si="0"/>
        <v>0</v>
      </c>
      <c r="D48" s="84">
        <v>0</v>
      </c>
      <c r="E48" s="103">
        <v>0</v>
      </c>
      <c r="F48" s="84">
        <v>0</v>
      </c>
      <c r="G48" s="128"/>
      <c r="H48" s="84"/>
      <c r="I48" s="84"/>
      <c r="J48" s="84"/>
      <c r="K48" s="84"/>
      <c r="L48" s="84"/>
      <c r="M48" s="84"/>
      <c r="N48" s="84"/>
      <c r="O48" s="84"/>
    </row>
    <row r="49" spans="1:15" ht="15.75">
      <c r="A49" s="83" t="s">
        <v>337</v>
      </c>
      <c r="B49" s="88" t="s">
        <v>323</v>
      </c>
      <c r="C49" s="78">
        <f t="shared" si="0"/>
        <v>1</v>
      </c>
      <c r="D49" s="84">
        <v>1</v>
      </c>
      <c r="E49" s="84">
        <v>0</v>
      </c>
      <c r="F49" s="84">
        <v>0</v>
      </c>
      <c r="G49" s="128"/>
      <c r="H49" s="84"/>
      <c r="I49" s="84"/>
      <c r="J49" s="84"/>
      <c r="K49" s="84"/>
      <c r="L49" s="84"/>
      <c r="M49" s="84"/>
      <c r="N49" s="84"/>
      <c r="O49" s="84"/>
    </row>
    <row r="50" spans="1:15" ht="15.75">
      <c r="A50" s="83" t="s">
        <v>556</v>
      </c>
      <c r="B50" s="88" t="s">
        <v>338</v>
      </c>
      <c r="C50" s="78">
        <f t="shared" si="0"/>
        <v>0</v>
      </c>
      <c r="D50" s="84">
        <v>0</v>
      </c>
      <c r="E50" s="84">
        <v>0</v>
      </c>
      <c r="F50" s="84">
        <v>0</v>
      </c>
      <c r="G50" s="128"/>
      <c r="H50" s="84"/>
      <c r="I50" s="84"/>
      <c r="J50" s="84"/>
      <c r="K50" s="84"/>
      <c r="L50" s="84"/>
      <c r="M50" s="84"/>
      <c r="N50" s="84"/>
      <c r="O50" s="84"/>
    </row>
    <row r="51" spans="1:15" ht="15.75">
      <c r="A51" s="83" t="s">
        <v>339</v>
      </c>
      <c r="B51" s="88" t="s">
        <v>338</v>
      </c>
      <c r="C51" s="78">
        <f t="shared" si="0"/>
        <v>0</v>
      </c>
      <c r="D51" s="84">
        <v>0</v>
      </c>
      <c r="E51" s="84">
        <v>0</v>
      </c>
      <c r="F51" s="84">
        <v>0</v>
      </c>
      <c r="G51" s="128"/>
      <c r="H51" s="84"/>
      <c r="I51" s="84"/>
      <c r="J51" s="84"/>
      <c r="K51" s="84"/>
      <c r="L51" s="84"/>
      <c r="M51" s="84"/>
      <c r="N51" s="84"/>
      <c r="O51" s="84"/>
    </row>
    <row r="52" spans="1:15" ht="15.75">
      <c r="A52" s="83" t="s">
        <v>340</v>
      </c>
      <c r="B52" s="88" t="s">
        <v>338</v>
      </c>
      <c r="C52" s="78">
        <f t="shared" si="0"/>
        <v>1</v>
      </c>
      <c r="D52" s="84">
        <v>0</v>
      </c>
      <c r="E52" s="84">
        <v>0</v>
      </c>
      <c r="F52" s="84">
        <v>1</v>
      </c>
      <c r="G52" s="128"/>
      <c r="H52" s="84"/>
      <c r="I52" s="84"/>
      <c r="J52" s="84"/>
      <c r="K52" s="84"/>
      <c r="L52" s="84"/>
      <c r="M52" s="84"/>
      <c r="N52" s="84"/>
      <c r="O52" s="84"/>
    </row>
    <row r="53" spans="1:15" ht="15.75">
      <c r="A53" s="83" t="s">
        <v>557</v>
      </c>
      <c r="B53" s="88" t="s">
        <v>338</v>
      </c>
      <c r="C53" s="78">
        <f t="shared" si="0"/>
        <v>0</v>
      </c>
      <c r="D53" s="84">
        <v>0</v>
      </c>
      <c r="E53" s="84">
        <v>0</v>
      </c>
      <c r="F53" s="84">
        <v>0</v>
      </c>
      <c r="G53" s="128"/>
      <c r="H53" s="84"/>
      <c r="I53" s="84"/>
      <c r="J53" s="84"/>
      <c r="K53" s="84"/>
      <c r="L53" s="84"/>
      <c r="M53" s="84"/>
      <c r="N53" s="84"/>
      <c r="O53" s="84"/>
    </row>
    <row r="54" spans="1:15" ht="15.75">
      <c r="A54" s="83" t="s">
        <v>561</v>
      </c>
      <c r="B54" s="88" t="s">
        <v>338</v>
      </c>
      <c r="C54" s="78">
        <f t="shared" si="0"/>
        <v>0</v>
      </c>
      <c r="D54" s="84">
        <v>0</v>
      </c>
      <c r="E54" s="84">
        <v>0</v>
      </c>
      <c r="F54" s="84">
        <v>0</v>
      </c>
      <c r="G54" s="128"/>
      <c r="H54" s="84"/>
      <c r="I54" s="84"/>
      <c r="J54" s="84"/>
      <c r="K54" s="84"/>
      <c r="L54" s="84"/>
      <c r="M54" s="84"/>
      <c r="N54" s="84"/>
      <c r="O54" s="84"/>
    </row>
    <row r="55" spans="1:15" ht="15.75">
      <c r="A55" s="83" t="s">
        <v>562</v>
      </c>
      <c r="B55" s="88" t="s">
        <v>338</v>
      </c>
      <c r="C55" s="78">
        <f t="shared" si="0"/>
        <v>0</v>
      </c>
      <c r="D55" s="84">
        <v>0</v>
      </c>
      <c r="E55" s="84">
        <v>0</v>
      </c>
      <c r="F55" s="84">
        <v>0</v>
      </c>
      <c r="G55" s="128"/>
      <c r="H55" s="84"/>
      <c r="I55" s="84"/>
      <c r="J55" s="84"/>
      <c r="K55" s="84"/>
      <c r="L55" s="84"/>
      <c r="M55" s="84"/>
      <c r="N55" s="84"/>
      <c r="O55" s="84"/>
    </row>
    <row r="56" spans="1:15" ht="15.75">
      <c r="A56" s="83" t="s">
        <v>341</v>
      </c>
      <c r="B56" s="88" t="s">
        <v>338</v>
      </c>
      <c r="C56" s="78">
        <f t="shared" si="0"/>
        <v>0</v>
      </c>
      <c r="D56" s="84">
        <v>0</v>
      </c>
      <c r="E56" s="84">
        <v>0</v>
      </c>
      <c r="F56" s="103">
        <v>0</v>
      </c>
      <c r="G56" s="128"/>
      <c r="H56" s="84"/>
      <c r="I56" s="84"/>
      <c r="J56" s="84"/>
      <c r="K56" s="84"/>
      <c r="L56" s="84"/>
      <c r="M56" s="84"/>
      <c r="N56" s="84"/>
      <c r="O56" s="84"/>
    </row>
    <row r="57" spans="1:15" ht="15.75">
      <c r="A57" s="83" t="s">
        <v>342</v>
      </c>
      <c r="B57" s="88" t="s">
        <v>338</v>
      </c>
      <c r="C57" s="78">
        <f t="shared" si="0"/>
        <v>0</v>
      </c>
      <c r="D57" s="84">
        <v>0</v>
      </c>
      <c r="E57" s="84">
        <v>0</v>
      </c>
      <c r="F57" s="84">
        <v>0</v>
      </c>
      <c r="G57" s="128"/>
      <c r="H57" s="84"/>
      <c r="I57" s="84"/>
      <c r="J57" s="84"/>
      <c r="K57" s="84"/>
      <c r="L57" s="84"/>
      <c r="M57" s="84"/>
      <c r="N57" s="84"/>
      <c r="O57" s="84"/>
    </row>
    <row r="58" spans="1:15" ht="15.75">
      <c r="A58" s="83" t="s">
        <v>563</v>
      </c>
      <c r="B58" s="88" t="s">
        <v>338</v>
      </c>
      <c r="C58" s="78">
        <f t="shared" si="0"/>
        <v>0</v>
      </c>
      <c r="D58" s="84">
        <v>0</v>
      </c>
      <c r="E58" s="84">
        <v>0</v>
      </c>
      <c r="F58" s="84">
        <v>0</v>
      </c>
      <c r="G58" s="128"/>
      <c r="H58" s="84"/>
      <c r="I58" s="84"/>
      <c r="J58" s="84"/>
      <c r="K58" s="84"/>
      <c r="L58" s="84"/>
      <c r="M58" s="84"/>
      <c r="N58" s="84"/>
      <c r="O58" s="84"/>
    </row>
    <row r="59" spans="1:15" ht="15.75">
      <c r="A59" s="83" t="s">
        <v>558</v>
      </c>
      <c r="B59" s="88" t="s">
        <v>338</v>
      </c>
      <c r="C59" s="78">
        <f t="shared" si="0"/>
        <v>0</v>
      </c>
      <c r="D59" s="84">
        <v>0</v>
      </c>
      <c r="E59" s="84">
        <v>0</v>
      </c>
      <c r="F59" s="84">
        <v>0</v>
      </c>
      <c r="G59" s="128"/>
      <c r="H59" s="84"/>
      <c r="I59" s="84"/>
      <c r="J59" s="84"/>
      <c r="K59" s="84"/>
      <c r="L59" s="84"/>
      <c r="M59" s="84"/>
      <c r="N59" s="84"/>
      <c r="O59" s="84"/>
    </row>
    <row r="60" spans="1:15" ht="15.75">
      <c r="A60" s="83" t="s">
        <v>555</v>
      </c>
      <c r="B60" s="88" t="s">
        <v>338</v>
      </c>
      <c r="C60" s="78">
        <f t="shared" si="0"/>
        <v>0</v>
      </c>
      <c r="D60" s="84">
        <v>0</v>
      </c>
      <c r="E60" s="84">
        <v>0</v>
      </c>
      <c r="F60" s="84">
        <v>0</v>
      </c>
      <c r="G60" s="128"/>
      <c r="H60" s="84"/>
      <c r="I60" s="84"/>
      <c r="J60" s="84"/>
      <c r="K60" s="84"/>
      <c r="L60" s="84"/>
      <c r="M60" s="84"/>
      <c r="N60" s="84"/>
      <c r="O60" s="84"/>
    </row>
    <row r="61" spans="1:15" ht="15.75">
      <c r="A61" s="83" t="s">
        <v>559</v>
      </c>
      <c r="B61" s="88" t="s">
        <v>338</v>
      </c>
      <c r="C61" s="78">
        <f t="shared" si="0"/>
        <v>1</v>
      </c>
      <c r="D61" s="84">
        <v>0</v>
      </c>
      <c r="E61" s="84">
        <v>0</v>
      </c>
      <c r="F61" s="84">
        <v>1</v>
      </c>
      <c r="G61" s="128"/>
      <c r="H61" s="84"/>
      <c r="I61" s="84"/>
      <c r="J61" s="84"/>
      <c r="K61" s="84"/>
      <c r="L61" s="84"/>
      <c r="M61" s="84"/>
      <c r="N61" s="84"/>
      <c r="O61" s="84"/>
    </row>
    <row r="62" spans="1:15" ht="15.75">
      <c r="A62" s="83" t="s">
        <v>560</v>
      </c>
      <c r="B62" s="88" t="s">
        <v>338</v>
      </c>
      <c r="C62" s="78">
        <f t="shared" si="0"/>
        <v>0</v>
      </c>
      <c r="D62" s="84">
        <v>0</v>
      </c>
      <c r="E62" s="84">
        <v>0</v>
      </c>
      <c r="F62" s="103">
        <v>0</v>
      </c>
      <c r="G62" s="128"/>
      <c r="H62" s="84"/>
      <c r="I62" s="84"/>
      <c r="J62" s="84"/>
      <c r="K62" s="84"/>
      <c r="L62" s="84"/>
      <c r="M62" s="84"/>
      <c r="N62" s="84"/>
      <c r="O62" s="84"/>
    </row>
    <row r="63" spans="1:15" ht="15.75">
      <c r="A63" s="83" t="s">
        <v>343</v>
      </c>
      <c r="B63" s="88" t="s">
        <v>338</v>
      </c>
      <c r="C63" s="78">
        <f t="shared" si="0"/>
        <v>0</v>
      </c>
      <c r="D63" s="84">
        <v>0</v>
      </c>
      <c r="E63" s="84">
        <v>0</v>
      </c>
      <c r="F63" s="84">
        <v>0</v>
      </c>
      <c r="G63" s="128"/>
      <c r="H63" s="84"/>
      <c r="I63" s="84"/>
      <c r="J63" s="84"/>
      <c r="K63" s="84"/>
      <c r="L63" s="84"/>
      <c r="M63" s="84"/>
      <c r="N63" s="84"/>
      <c r="O63" s="84"/>
    </row>
    <row r="64" spans="1:15" ht="15.75">
      <c r="A64" s="83" t="s">
        <v>344</v>
      </c>
      <c r="B64" s="88" t="s">
        <v>338</v>
      </c>
      <c r="C64" s="78">
        <f t="shared" si="0"/>
        <v>2</v>
      </c>
      <c r="D64" s="84">
        <v>1</v>
      </c>
      <c r="E64" s="84">
        <v>0</v>
      </c>
      <c r="F64" s="84">
        <v>1</v>
      </c>
      <c r="G64" s="128"/>
      <c r="H64" s="84"/>
      <c r="I64" s="84"/>
      <c r="J64" s="84"/>
      <c r="K64" s="84"/>
      <c r="L64" s="84"/>
      <c r="M64" s="84"/>
      <c r="N64" s="84"/>
      <c r="O64" s="84"/>
    </row>
    <row r="65" spans="1:15" ht="15.75">
      <c r="A65" s="83" t="s">
        <v>345</v>
      </c>
      <c r="B65" s="88" t="s">
        <v>338</v>
      </c>
      <c r="C65" s="78">
        <f t="shared" si="0"/>
        <v>0</v>
      </c>
      <c r="D65" s="84">
        <v>0</v>
      </c>
      <c r="E65" s="84">
        <v>0</v>
      </c>
      <c r="F65" s="84">
        <v>0</v>
      </c>
      <c r="G65" s="128"/>
      <c r="H65" s="84"/>
      <c r="I65" s="84"/>
      <c r="J65" s="84"/>
      <c r="K65" s="84"/>
      <c r="L65" s="84"/>
      <c r="M65" s="84"/>
      <c r="N65" s="84"/>
      <c r="O65" s="84"/>
    </row>
    <row r="66" spans="1:15" ht="15.75">
      <c r="A66" s="83" t="s">
        <v>554</v>
      </c>
      <c r="B66" s="88" t="s">
        <v>201</v>
      </c>
      <c r="C66" s="78">
        <f t="shared" si="0"/>
        <v>0</v>
      </c>
      <c r="D66" s="84">
        <v>0</v>
      </c>
      <c r="E66" s="84">
        <v>0</v>
      </c>
      <c r="F66" s="84">
        <v>0</v>
      </c>
      <c r="G66" s="128"/>
      <c r="H66" s="84"/>
      <c r="I66" s="84"/>
      <c r="J66" s="84"/>
      <c r="K66" s="84"/>
      <c r="L66" s="84"/>
      <c r="M66" s="84"/>
      <c r="N66" s="84"/>
      <c r="O66" s="84"/>
    </row>
    <row r="67" spans="1:15" ht="15.75">
      <c r="A67" s="83" t="s">
        <v>545</v>
      </c>
      <c r="B67" s="88" t="s">
        <v>201</v>
      </c>
      <c r="C67" s="78">
        <f aca="true" t="shared" si="1" ref="C67:C130">SUM(D67:O67)</f>
        <v>0</v>
      </c>
      <c r="D67" s="84">
        <v>0</v>
      </c>
      <c r="E67" s="84">
        <v>0</v>
      </c>
      <c r="F67" s="84">
        <v>0</v>
      </c>
      <c r="G67" s="128"/>
      <c r="H67" s="84"/>
      <c r="I67" s="84"/>
      <c r="J67" s="84"/>
      <c r="K67" s="84"/>
      <c r="L67" s="84"/>
      <c r="M67" s="84"/>
      <c r="N67" s="84"/>
      <c r="O67" s="84"/>
    </row>
    <row r="68" spans="1:15" ht="15.75">
      <c r="A68" s="83" t="s">
        <v>543</v>
      </c>
      <c r="B68" s="88" t="s">
        <v>201</v>
      </c>
      <c r="C68" s="78">
        <f t="shared" si="1"/>
        <v>0</v>
      </c>
      <c r="D68" s="84">
        <v>0</v>
      </c>
      <c r="E68" s="84">
        <v>0</v>
      </c>
      <c r="F68" s="84">
        <v>0</v>
      </c>
      <c r="G68" s="128"/>
      <c r="H68" s="84"/>
      <c r="I68" s="84"/>
      <c r="J68" s="84"/>
      <c r="K68" s="84"/>
      <c r="L68" s="84"/>
      <c r="M68" s="84"/>
      <c r="N68" s="84"/>
      <c r="O68" s="84"/>
    </row>
    <row r="69" spans="1:15" ht="15.75">
      <c r="A69" s="83" t="s">
        <v>553</v>
      </c>
      <c r="B69" s="88" t="s">
        <v>201</v>
      </c>
      <c r="C69" s="78">
        <f t="shared" si="1"/>
        <v>0</v>
      </c>
      <c r="D69" s="84">
        <v>0</v>
      </c>
      <c r="E69" s="84">
        <v>0</v>
      </c>
      <c r="F69" s="84">
        <v>0</v>
      </c>
      <c r="G69" s="128"/>
      <c r="H69" s="84"/>
      <c r="I69" s="84"/>
      <c r="J69" s="84"/>
      <c r="K69" s="84"/>
      <c r="L69" s="84"/>
      <c r="M69" s="84"/>
      <c r="N69" s="84"/>
      <c r="O69" s="84"/>
    </row>
    <row r="70" spans="1:15" ht="15.75">
      <c r="A70" s="83" t="s">
        <v>544</v>
      </c>
      <c r="B70" s="88" t="s">
        <v>201</v>
      </c>
      <c r="C70" s="78">
        <f t="shared" si="1"/>
        <v>0</v>
      </c>
      <c r="D70" s="84">
        <v>0</v>
      </c>
      <c r="E70" s="84">
        <v>0</v>
      </c>
      <c r="F70" s="84">
        <v>0</v>
      </c>
      <c r="G70" s="128"/>
      <c r="H70" s="84"/>
      <c r="I70" s="84"/>
      <c r="J70" s="84"/>
      <c r="K70" s="84"/>
      <c r="L70" s="84"/>
      <c r="M70" s="84"/>
      <c r="N70" s="84"/>
      <c r="O70" s="84"/>
    </row>
    <row r="71" spans="1:15" ht="15.75">
      <c r="A71" s="83" t="s">
        <v>550</v>
      </c>
      <c r="B71" s="88" t="s">
        <v>201</v>
      </c>
      <c r="C71" s="78">
        <f t="shared" si="1"/>
        <v>0</v>
      </c>
      <c r="D71" s="84">
        <v>0</v>
      </c>
      <c r="E71" s="84">
        <v>0</v>
      </c>
      <c r="F71" s="84">
        <v>0</v>
      </c>
      <c r="G71" s="128"/>
      <c r="H71" s="84"/>
      <c r="I71" s="84"/>
      <c r="J71" s="84"/>
      <c r="K71" s="84"/>
      <c r="L71" s="84"/>
      <c r="M71" s="84"/>
      <c r="N71" s="84"/>
      <c r="O71" s="84"/>
    </row>
    <row r="72" spans="1:15" ht="15.75">
      <c r="A72" s="83" t="s">
        <v>540</v>
      </c>
      <c r="B72" s="88" t="s">
        <v>201</v>
      </c>
      <c r="C72" s="78">
        <f t="shared" si="1"/>
        <v>1</v>
      </c>
      <c r="D72" s="84">
        <v>1</v>
      </c>
      <c r="E72" s="84">
        <v>0</v>
      </c>
      <c r="F72" s="84">
        <v>0</v>
      </c>
      <c r="G72" s="128"/>
      <c r="H72" s="84"/>
      <c r="I72" s="84"/>
      <c r="J72" s="84"/>
      <c r="K72" s="84"/>
      <c r="L72" s="84"/>
      <c r="M72" s="84"/>
      <c r="N72" s="84"/>
      <c r="O72" s="84"/>
    </row>
    <row r="73" spans="1:15" ht="15.75">
      <c r="A73" s="83" t="s">
        <v>546</v>
      </c>
      <c r="B73" s="88" t="s">
        <v>201</v>
      </c>
      <c r="C73" s="78">
        <f t="shared" si="1"/>
        <v>0</v>
      </c>
      <c r="D73" s="84">
        <v>0</v>
      </c>
      <c r="E73" s="84">
        <v>0</v>
      </c>
      <c r="F73" s="84">
        <v>0</v>
      </c>
      <c r="G73" s="128"/>
      <c r="H73" s="84"/>
      <c r="I73" s="84"/>
      <c r="J73" s="84"/>
      <c r="K73" s="84"/>
      <c r="L73" s="84"/>
      <c r="M73" s="84"/>
      <c r="N73" s="84"/>
      <c r="O73" s="84"/>
    </row>
    <row r="74" spans="1:15" ht="15.75">
      <c r="A74" s="83" t="s">
        <v>552</v>
      </c>
      <c r="B74" s="88" t="s">
        <v>201</v>
      </c>
      <c r="C74" s="78">
        <f t="shared" si="1"/>
        <v>0</v>
      </c>
      <c r="D74" s="84">
        <v>0</v>
      </c>
      <c r="E74" s="84">
        <v>0</v>
      </c>
      <c r="F74" s="84">
        <v>0</v>
      </c>
      <c r="G74" s="128"/>
      <c r="H74" s="84"/>
      <c r="I74" s="84"/>
      <c r="J74" s="84"/>
      <c r="K74" s="84"/>
      <c r="L74" s="84"/>
      <c r="M74" s="84"/>
      <c r="N74" s="84"/>
      <c r="O74" s="84"/>
    </row>
    <row r="75" spans="1:15" ht="15.75">
      <c r="A75" s="83" t="s">
        <v>549</v>
      </c>
      <c r="B75" s="88" t="s">
        <v>201</v>
      </c>
      <c r="C75" s="78">
        <f t="shared" si="1"/>
        <v>0</v>
      </c>
      <c r="D75" s="84">
        <v>0</v>
      </c>
      <c r="E75" s="84">
        <v>0</v>
      </c>
      <c r="F75" s="84">
        <v>0</v>
      </c>
      <c r="G75" s="128"/>
      <c r="H75" s="84"/>
      <c r="I75" s="84"/>
      <c r="J75" s="84"/>
      <c r="K75" s="84"/>
      <c r="L75" s="84"/>
      <c r="M75" s="84"/>
      <c r="N75" s="84"/>
      <c r="O75" s="84"/>
    </row>
    <row r="76" spans="1:15" ht="15.75">
      <c r="A76" s="83" t="s">
        <v>547</v>
      </c>
      <c r="B76" s="88" t="s">
        <v>201</v>
      </c>
      <c r="C76" s="78">
        <f t="shared" si="1"/>
        <v>0</v>
      </c>
      <c r="D76" s="84">
        <v>0</v>
      </c>
      <c r="E76" s="84">
        <v>0</v>
      </c>
      <c r="F76" s="84">
        <v>0</v>
      </c>
      <c r="G76" s="128"/>
      <c r="H76" s="84"/>
      <c r="I76" s="84"/>
      <c r="J76" s="84"/>
      <c r="K76" s="84"/>
      <c r="L76" s="84"/>
      <c r="M76" s="84"/>
      <c r="N76" s="84"/>
      <c r="O76" s="84"/>
    </row>
    <row r="77" spans="1:15" ht="15.75">
      <c r="A77" s="83" t="s">
        <v>539</v>
      </c>
      <c r="B77" s="88" t="s">
        <v>201</v>
      </c>
      <c r="C77" s="78">
        <f t="shared" si="1"/>
        <v>0</v>
      </c>
      <c r="D77" s="84">
        <v>0</v>
      </c>
      <c r="E77" s="84">
        <v>0</v>
      </c>
      <c r="F77" s="84">
        <v>0</v>
      </c>
      <c r="G77" s="128"/>
      <c r="H77" s="84"/>
      <c r="I77" s="84"/>
      <c r="J77" s="84"/>
      <c r="K77" s="84"/>
      <c r="L77" s="84"/>
      <c r="M77" s="84"/>
      <c r="N77" s="84"/>
      <c r="O77" s="84"/>
    </row>
    <row r="78" spans="1:15" ht="15.75">
      <c r="A78" s="83" t="s">
        <v>548</v>
      </c>
      <c r="B78" s="88" t="s">
        <v>201</v>
      </c>
      <c r="C78" s="78">
        <f t="shared" si="1"/>
        <v>0</v>
      </c>
      <c r="D78" s="84">
        <v>0</v>
      </c>
      <c r="E78" s="84">
        <v>0</v>
      </c>
      <c r="F78" s="84">
        <v>0</v>
      </c>
      <c r="G78" s="128"/>
      <c r="H78" s="84"/>
      <c r="I78" s="84"/>
      <c r="J78" s="84"/>
      <c r="K78" s="84"/>
      <c r="L78" s="84"/>
      <c r="M78" s="84"/>
      <c r="N78" s="84"/>
      <c r="O78" s="84"/>
    </row>
    <row r="79" spans="1:15" ht="15.75">
      <c r="A79" s="83" t="s">
        <v>551</v>
      </c>
      <c r="B79" s="88" t="s">
        <v>201</v>
      </c>
      <c r="C79" s="78">
        <f t="shared" si="1"/>
        <v>0</v>
      </c>
      <c r="D79" s="84">
        <v>0</v>
      </c>
      <c r="E79" s="84">
        <v>0</v>
      </c>
      <c r="F79" s="84">
        <v>0</v>
      </c>
      <c r="G79" s="128"/>
      <c r="H79" s="84"/>
      <c r="I79" s="84"/>
      <c r="J79" s="84"/>
      <c r="K79" s="84"/>
      <c r="L79" s="84"/>
      <c r="M79" s="84"/>
      <c r="N79" s="84"/>
      <c r="O79" s="84"/>
    </row>
    <row r="80" spans="1:15" ht="15.75">
      <c r="A80" s="83" t="s">
        <v>541</v>
      </c>
      <c r="B80" s="88" t="s">
        <v>201</v>
      </c>
      <c r="C80" s="78">
        <f t="shared" si="1"/>
        <v>0</v>
      </c>
      <c r="D80" s="84">
        <v>0</v>
      </c>
      <c r="E80" s="84">
        <v>0</v>
      </c>
      <c r="F80" s="84">
        <v>0</v>
      </c>
      <c r="G80" s="128"/>
      <c r="H80" s="84"/>
      <c r="I80" s="84"/>
      <c r="J80" s="84"/>
      <c r="K80" s="84"/>
      <c r="L80" s="84"/>
      <c r="M80" s="84"/>
      <c r="N80" s="84"/>
      <c r="O80" s="84"/>
    </row>
    <row r="81" spans="1:15" ht="15.75">
      <c r="A81" s="83" t="s">
        <v>542</v>
      </c>
      <c r="B81" s="88" t="s">
        <v>201</v>
      </c>
      <c r="C81" s="78">
        <f t="shared" si="1"/>
        <v>2</v>
      </c>
      <c r="D81" s="84">
        <v>0</v>
      </c>
      <c r="E81" s="84">
        <v>0</v>
      </c>
      <c r="F81" s="84">
        <v>2</v>
      </c>
      <c r="G81" s="128"/>
      <c r="H81" s="84"/>
      <c r="I81" s="84"/>
      <c r="J81" s="84"/>
      <c r="K81" s="84"/>
      <c r="L81" s="84"/>
      <c r="M81" s="84"/>
      <c r="N81" s="84"/>
      <c r="O81" s="84"/>
    </row>
    <row r="82" spans="1:15" ht="15.75">
      <c r="A82" s="83" t="s">
        <v>347</v>
      </c>
      <c r="B82" s="88" t="s">
        <v>346</v>
      </c>
      <c r="C82" s="78">
        <f t="shared" si="1"/>
        <v>0</v>
      </c>
      <c r="D82" s="84">
        <v>0</v>
      </c>
      <c r="E82" s="84">
        <v>0</v>
      </c>
      <c r="F82" s="84">
        <v>0</v>
      </c>
      <c r="G82" s="84"/>
      <c r="H82" s="84"/>
      <c r="I82" s="84"/>
      <c r="J82" s="84"/>
      <c r="K82" s="84"/>
      <c r="L82" s="84"/>
      <c r="M82" s="84"/>
      <c r="N82" s="84"/>
      <c r="O82" s="84"/>
    </row>
    <row r="83" spans="1:15" ht="15.75">
      <c r="A83" s="83" t="s">
        <v>348</v>
      </c>
      <c r="B83" s="88" t="s">
        <v>346</v>
      </c>
      <c r="C83" s="78">
        <f t="shared" si="1"/>
        <v>0</v>
      </c>
      <c r="D83" s="84">
        <v>0</v>
      </c>
      <c r="E83" s="84">
        <v>0</v>
      </c>
      <c r="F83" s="84">
        <v>0</v>
      </c>
      <c r="G83" s="84"/>
      <c r="H83" s="84"/>
      <c r="I83" s="84"/>
      <c r="J83" s="84"/>
      <c r="K83" s="84"/>
      <c r="L83" s="84"/>
      <c r="M83" s="84"/>
      <c r="N83" s="84"/>
      <c r="O83" s="84"/>
    </row>
    <row r="84" spans="1:15" ht="15.75">
      <c r="A84" s="83" t="s">
        <v>349</v>
      </c>
      <c r="B84" s="88" t="s">
        <v>346</v>
      </c>
      <c r="C84" s="78">
        <f t="shared" si="1"/>
        <v>2</v>
      </c>
      <c r="D84" s="84">
        <v>2</v>
      </c>
      <c r="E84" s="84">
        <v>0</v>
      </c>
      <c r="F84" s="84">
        <v>0</v>
      </c>
      <c r="G84" s="84"/>
      <c r="H84" s="84"/>
      <c r="I84" s="84"/>
      <c r="J84" s="84"/>
      <c r="K84" s="84"/>
      <c r="L84" s="84"/>
      <c r="M84" s="84"/>
      <c r="N84" s="84"/>
      <c r="O84" s="84"/>
    </row>
    <row r="85" spans="1:15" ht="15.75">
      <c r="A85" s="83" t="s">
        <v>613</v>
      </c>
      <c r="B85" s="88" t="s">
        <v>346</v>
      </c>
      <c r="C85" s="78">
        <f t="shared" si="1"/>
        <v>1</v>
      </c>
      <c r="D85" s="84">
        <v>0</v>
      </c>
      <c r="E85" s="84">
        <v>0</v>
      </c>
      <c r="F85" s="84">
        <v>1</v>
      </c>
      <c r="G85" s="84"/>
      <c r="H85" s="84"/>
      <c r="I85" s="84"/>
      <c r="J85" s="84"/>
      <c r="K85" s="84"/>
      <c r="L85" s="84"/>
      <c r="M85" s="84"/>
      <c r="N85" s="84"/>
      <c r="O85" s="84"/>
    </row>
    <row r="86" spans="1:15" ht="15.75">
      <c r="A86" s="83" t="s">
        <v>350</v>
      </c>
      <c r="B86" s="88" t="s">
        <v>346</v>
      </c>
      <c r="C86" s="78">
        <f t="shared" si="1"/>
        <v>0</v>
      </c>
      <c r="D86" s="84">
        <v>0</v>
      </c>
      <c r="E86" s="84">
        <v>0</v>
      </c>
      <c r="F86" s="84">
        <v>0</v>
      </c>
      <c r="G86" s="84"/>
      <c r="H86" s="84"/>
      <c r="I86" s="84"/>
      <c r="J86" s="84"/>
      <c r="K86" s="84"/>
      <c r="L86" s="84"/>
      <c r="M86" s="84"/>
      <c r="N86" s="84"/>
      <c r="O86" s="84"/>
    </row>
    <row r="87" spans="1:15" ht="15.75">
      <c r="A87" s="83" t="s">
        <v>351</v>
      </c>
      <c r="B87" s="88" t="s">
        <v>346</v>
      </c>
      <c r="C87" s="78">
        <f t="shared" si="1"/>
        <v>1</v>
      </c>
      <c r="D87" s="84">
        <v>0</v>
      </c>
      <c r="E87" s="84">
        <v>1</v>
      </c>
      <c r="F87" s="84">
        <v>0</v>
      </c>
      <c r="G87" s="84"/>
      <c r="H87" s="84"/>
      <c r="I87" s="84"/>
      <c r="J87" s="84"/>
      <c r="K87" s="84"/>
      <c r="L87" s="84"/>
      <c r="M87" s="84"/>
      <c r="N87" s="84"/>
      <c r="O87" s="84"/>
    </row>
    <row r="88" spans="1:15" ht="15.75">
      <c r="A88" s="83" t="s">
        <v>352</v>
      </c>
      <c r="B88" s="88" t="s">
        <v>346</v>
      </c>
      <c r="C88" s="78">
        <f t="shared" si="1"/>
        <v>0</v>
      </c>
      <c r="D88" s="84">
        <v>0</v>
      </c>
      <c r="E88" s="84">
        <v>0</v>
      </c>
      <c r="F88" s="84">
        <v>0</v>
      </c>
      <c r="G88" s="84"/>
      <c r="H88" s="84"/>
      <c r="I88" s="84"/>
      <c r="J88" s="84"/>
      <c r="K88" s="84"/>
      <c r="L88" s="84"/>
      <c r="M88" s="84"/>
      <c r="N88" s="84"/>
      <c r="O88" s="84"/>
    </row>
    <row r="89" spans="1:15" ht="15.75">
      <c r="A89" s="83" t="s">
        <v>353</v>
      </c>
      <c r="B89" s="88" t="s">
        <v>346</v>
      </c>
      <c r="C89" s="78">
        <f t="shared" si="1"/>
        <v>1</v>
      </c>
      <c r="D89" s="84">
        <v>0</v>
      </c>
      <c r="E89" s="84">
        <v>1</v>
      </c>
      <c r="F89" s="84">
        <v>0</v>
      </c>
      <c r="G89" s="84"/>
      <c r="H89" s="84"/>
      <c r="I89" s="84"/>
      <c r="J89" s="84"/>
      <c r="K89" s="84"/>
      <c r="L89" s="84"/>
      <c r="M89" s="84"/>
      <c r="N89" s="84"/>
      <c r="O89" s="84"/>
    </row>
    <row r="90" spans="1:15" ht="15.75">
      <c r="A90" s="83" t="s">
        <v>636</v>
      </c>
      <c r="B90" s="88" t="s">
        <v>346</v>
      </c>
      <c r="C90" s="78">
        <f t="shared" si="1"/>
        <v>0</v>
      </c>
      <c r="D90" s="84">
        <v>0</v>
      </c>
      <c r="E90" s="84">
        <v>0</v>
      </c>
      <c r="F90" s="84">
        <v>0</v>
      </c>
      <c r="G90" s="84"/>
      <c r="H90" s="84"/>
      <c r="I90" s="84"/>
      <c r="J90" s="84"/>
      <c r="K90" s="84"/>
      <c r="L90" s="84"/>
      <c r="M90" s="84"/>
      <c r="N90" s="84"/>
      <c r="O90" s="84"/>
    </row>
    <row r="91" spans="1:15" ht="15.75">
      <c r="A91" s="83" t="s">
        <v>644</v>
      </c>
      <c r="B91" s="88" t="s">
        <v>346</v>
      </c>
      <c r="C91" s="78">
        <f t="shared" si="1"/>
        <v>0</v>
      </c>
      <c r="D91" s="84">
        <v>0</v>
      </c>
      <c r="E91" s="84">
        <v>0</v>
      </c>
      <c r="F91" s="84">
        <v>0</v>
      </c>
      <c r="G91" s="84"/>
      <c r="H91" s="84"/>
      <c r="I91" s="84"/>
      <c r="J91" s="84"/>
      <c r="K91" s="84"/>
      <c r="L91" s="84"/>
      <c r="M91" s="84"/>
      <c r="N91" s="84"/>
      <c r="O91" s="84"/>
    </row>
    <row r="92" spans="1:15" ht="15.75">
      <c r="A92" s="83" t="s">
        <v>645</v>
      </c>
      <c r="B92" s="88" t="s">
        <v>346</v>
      </c>
      <c r="C92" s="78">
        <f t="shared" si="1"/>
        <v>0</v>
      </c>
      <c r="D92" s="84">
        <v>0</v>
      </c>
      <c r="E92" s="84">
        <v>0</v>
      </c>
      <c r="F92" s="84">
        <v>0</v>
      </c>
      <c r="G92" s="84"/>
      <c r="H92" s="84"/>
      <c r="I92" s="84"/>
      <c r="J92" s="84"/>
      <c r="K92" s="84"/>
      <c r="L92" s="84"/>
      <c r="M92" s="84"/>
      <c r="N92" s="84"/>
      <c r="O92" s="84"/>
    </row>
    <row r="93" spans="1:15" ht="15.75">
      <c r="A93" s="83" t="s">
        <v>354</v>
      </c>
      <c r="B93" s="88" t="s">
        <v>346</v>
      </c>
      <c r="C93" s="78">
        <f t="shared" si="1"/>
        <v>0</v>
      </c>
      <c r="D93" s="84">
        <v>0</v>
      </c>
      <c r="E93" s="84">
        <v>0</v>
      </c>
      <c r="F93" s="84">
        <v>0</v>
      </c>
      <c r="G93" s="84"/>
      <c r="H93" s="84"/>
      <c r="I93" s="84"/>
      <c r="J93" s="84"/>
      <c r="K93" s="84"/>
      <c r="L93" s="84"/>
      <c r="M93" s="84"/>
      <c r="N93" s="84"/>
      <c r="O93" s="84"/>
    </row>
    <row r="94" spans="1:15" ht="15.75">
      <c r="A94" s="83" t="s">
        <v>637</v>
      </c>
      <c r="B94" s="88" t="s">
        <v>346</v>
      </c>
      <c r="C94" s="78">
        <f t="shared" si="1"/>
        <v>0</v>
      </c>
      <c r="D94" s="84">
        <v>0</v>
      </c>
      <c r="E94" s="84">
        <v>0</v>
      </c>
      <c r="F94" s="84">
        <v>0</v>
      </c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15.75">
      <c r="A95" s="83" t="s">
        <v>355</v>
      </c>
      <c r="B95" s="88" t="s">
        <v>346</v>
      </c>
      <c r="C95" s="78">
        <f t="shared" si="1"/>
        <v>3</v>
      </c>
      <c r="D95" s="84">
        <v>1</v>
      </c>
      <c r="E95" s="84">
        <v>0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15.75">
      <c r="A96" s="83" t="s">
        <v>356</v>
      </c>
      <c r="B96" s="88" t="s">
        <v>346</v>
      </c>
      <c r="C96" s="78">
        <f t="shared" si="1"/>
        <v>3</v>
      </c>
      <c r="D96" s="84">
        <v>1</v>
      </c>
      <c r="E96" s="84">
        <v>2</v>
      </c>
      <c r="F96" s="84">
        <v>0</v>
      </c>
      <c r="G96" s="84"/>
      <c r="H96" s="84"/>
      <c r="I96" s="84"/>
      <c r="J96" s="84"/>
      <c r="K96" s="84"/>
      <c r="L96" s="84"/>
      <c r="M96" s="84"/>
      <c r="N96" s="84"/>
      <c r="O96" s="84"/>
    </row>
    <row r="97" spans="1:15" ht="15.75">
      <c r="A97" s="83" t="s">
        <v>588</v>
      </c>
      <c r="B97" s="88" t="s">
        <v>208</v>
      </c>
      <c r="C97" s="78">
        <f t="shared" si="1"/>
        <v>1</v>
      </c>
      <c r="D97" s="84">
        <v>1</v>
      </c>
      <c r="E97" s="84">
        <v>0</v>
      </c>
      <c r="F97" s="84">
        <v>0</v>
      </c>
      <c r="G97" s="128"/>
      <c r="H97" s="84"/>
      <c r="I97" s="84"/>
      <c r="J97" s="84"/>
      <c r="K97" s="84"/>
      <c r="L97" s="84"/>
      <c r="M97" s="84"/>
      <c r="N97" s="84"/>
      <c r="O97" s="84"/>
    </row>
    <row r="98" spans="1:15" ht="15.75">
      <c r="A98" s="83" t="s">
        <v>583</v>
      </c>
      <c r="B98" s="88" t="s">
        <v>208</v>
      </c>
      <c r="C98" s="78">
        <f t="shared" si="1"/>
        <v>1</v>
      </c>
      <c r="D98" s="84">
        <v>0</v>
      </c>
      <c r="E98" s="84">
        <v>1</v>
      </c>
      <c r="F98" s="103">
        <v>0</v>
      </c>
      <c r="G98" s="128"/>
      <c r="H98" s="84"/>
      <c r="I98" s="84"/>
      <c r="J98" s="84"/>
      <c r="K98" s="84"/>
      <c r="L98" s="84"/>
      <c r="M98" s="84"/>
      <c r="N98" s="84"/>
      <c r="O98" s="84"/>
    </row>
    <row r="99" spans="1:15" ht="15.75">
      <c r="A99" s="83" t="s">
        <v>579</v>
      </c>
      <c r="B99" s="88" t="s">
        <v>208</v>
      </c>
      <c r="C99" s="78">
        <f t="shared" si="1"/>
        <v>1</v>
      </c>
      <c r="D99" s="84">
        <v>0</v>
      </c>
      <c r="E99" s="84">
        <v>1</v>
      </c>
      <c r="F99" s="84">
        <v>0</v>
      </c>
      <c r="G99" s="128"/>
      <c r="H99" s="84"/>
      <c r="I99" s="84"/>
      <c r="J99" s="84"/>
      <c r="K99" s="84"/>
      <c r="L99" s="84"/>
      <c r="M99" s="84"/>
      <c r="N99" s="84"/>
      <c r="O99" s="84"/>
    </row>
    <row r="100" spans="1:15" ht="15.75">
      <c r="A100" s="83" t="s">
        <v>587</v>
      </c>
      <c r="B100" s="88" t="s">
        <v>208</v>
      </c>
      <c r="C100" s="78">
        <f t="shared" si="1"/>
        <v>0</v>
      </c>
      <c r="D100" s="84">
        <v>0</v>
      </c>
      <c r="E100" s="84">
        <v>0</v>
      </c>
      <c r="F100" s="84">
        <v>0</v>
      </c>
      <c r="G100" s="128"/>
      <c r="H100" s="84"/>
      <c r="I100" s="84"/>
      <c r="J100" s="84"/>
      <c r="K100" s="84"/>
      <c r="L100" s="84"/>
      <c r="M100" s="84"/>
      <c r="N100" s="84"/>
      <c r="O100" s="84"/>
    </row>
    <row r="101" spans="1:15" ht="15.75">
      <c r="A101" s="83" t="s">
        <v>580</v>
      </c>
      <c r="B101" s="88" t="s">
        <v>208</v>
      </c>
      <c r="C101" s="78">
        <f t="shared" si="1"/>
        <v>0</v>
      </c>
      <c r="D101" s="84">
        <v>0</v>
      </c>
      <c r="E101" s="84">
        <v>0</v>
      </c>
      <c r="F101" s="84">
        <v>0</v>
      </c>
      <c r="G101" s="128"/>
      <c r="H101" s="84"/>
      <c r="I101" s="84"/>
      <c r="J101" s="84"/>
      <c r="K101" s="84"/>
      <c r="L101" s="84"/>
      <c r="M101" s="84"/>
      <c r="N101" s="84"/>
      <c r="O101" s="84"/>
    </row>
    <row r="102" spans="1:15" ht="15.75">
      <c r="A102" s="83" t="s">
        <v>585</v>
      </c>
      <c r="B102" s="88" t="s">
        <v>208</v>
      </c>
      <c r="C102" s="78">
        <f t="shared" si="1"/>
        <v>0</v>
      </c>
      <c r="D102" s="84">
        <v>0</v>
      </c>
      <c r="E102" s="84">
        <v>0</v>
      </c>
      <c r="F102" s="84">
        <v>0</v>
      </c>
      <c r="G102" s="128"/>
      <c r="H102" s="84"/>
      <c r="I102" s="84"/>
      <c r="J102" s="84"/>
      <c r="K102" s="84"/>
      <c r="L102" s="84"/>
      <c r="M102" s="84"/>
      <c r="N102" s="84"/>
      <c r="O102" s="84"/>
    </row>
    <row r="103" spans="1:15" ht="15.75">
      <c r="A103" s="83" t="s">
        <v>586</v>
      </c>
      <c r="B103" s="88" t="s">
        <v>208</v>
      </c>
      <c r="C103" s="78">
        <f t="shared" si="1"/>
        <v>0</v>
      </c>
      <c r="D103" s="84">
        <v>0</v>
      </c>
      <c r="E103" s="84">
        <v>0</v>
      </c>
      <c r="F103" s="84">
        <v>0</v>
      </c>
      <c r="G103" s="128"/>
      <c r="H103" s="84"/>
      <c r="I103" s="84"/>
      <c r="J103" s="84"/>
      <c r="K103" s="84"/>
      <c r="L103" s="84"/>
      <c r="M103" s="84"/>
      <c r="N103" s="84"/>
      <c r="O103" s="84"/>
    </row>
    <row r="104" spans="1:15" ht="15.75">
      <c r="A104" s="83" t="s">
        <v>578</v>
      </c>
      <c r="B104" s="88" t="s">
        <v>208</v>
      </c>
      <c r="C104" s="78">
        <f t="shared" si="1"/>
        <v>0</v>
      </c>
      <c r="D104" s="84">
        <v>0</v>
      </c>
      <c r="E104" s="84">
        <v>0</v>
      </c>
      <c r="F104" s="84">
        <v>0</v>
      </c>
      <c r="G104" s="128"/>
      <c r="H104" s="84"/>
      <c r="I104" s="84"/>
      <c r="J104" s="84"/>
      <c r="K104" s="84"/>
      <c r="L104" s="84"/>
      <c r="M104" s="84"/>
      <c r="N104" s="84"/>
      <c r="O104" s="84"/>
    </row>
    <row r="105" spans="1:15" ht="15.75">
      <c r="A105" s="83" t="s">
        <v>591</v>
      </c>
      <c r="B105" s="88" t="s">
        <v>208</v>
      </c>
      <c r="C105" s="78">
        <f t="shared" si="1"/>
        <v>0</v>
      </c>
      <c r="D105" s="84">
        <v>0</v>
      </c>
      <c r="E105" s="84">
        <v>0</v>
      </c>
      <c r="F105" s="84">
        <v>0</v>
      </c>
      <c r="G105" s="128"/>
      <c r="H105" s="84"/>
      <c r="I105" s="84"/>
      <c r="J105" s="84"/>
      <c r="K105" s="84"/>
      <c r="L105" s="84"/>
      <c r="M105" s="84"/>
      <c r="N105" s="84"/>
      <c r="O105" s="84"/>
    </row>
    <row r="106" spans="1:15" ht="15.75">
      <c r="A106" s="83" t="s">
        <v>581</v>
      </c>
      <c r="B106" s="88" t="s">
        <v>208</v>
      </c>
      <c r="C106" s="78">
        <f t="shared" si="1"/>
        <v>0</v>
      </c>
      <c r="D106" s="84">
        <v>0</v>
      </c>
      <c r="E106" s="84">
        <v>0</v>
      </c>
      <c r="F106" s="84">
        <v>0</v>
      </c>
      <c r="G106" s="128"/>
      <c r="H106" s="84"/>
      <c r="I106" s="84"/>
      <c r="J106" s="84"/>
      <c r="K106" s="84"/>
      <c r="L106" s="84"/>
      <c r="M106" s="84"/>
      <c r="N106" s="84"/>
      <c r="O106" s="84"/>
    </row>
    <row r="107" spans="1:15" ht="15.75">
      <c r="A107" s="83" t="s">
        <v>592</v>
      </c>
      <c r="B107" s="88" t="s">
        <v>208</v>
      </c>
      <c r="C107" s="78">
        <f t="shared" si="1"/>
        <v>0</v>
      </c>
      <c r="D107" s="84">
        <v>0</v>
      </c>
      <c r="E107" s="84">
        <v>0</v>
      </c>
      <c r="F107" s="84">
        <v>0</v>
      </c>
      <c r="G107" s="128"/>
      <c r="H107" s="84"/>
      <c r="I107" s="84"/>
      <c r="J107" s="84"/>
      <c r="K107" s="84"/>
      <c r="L107" s="84"/>
      <c r="M107" s="84"/>
      <c r="N107" s="84"/>
      <c r="O107" s="84"/>
    </row>
    <row r="108" spans="1:15" ht="15.75">
      <c r="A108" s="83" t="s">
        <v>584</v>
      </c>
      <c r="B108" s="88" t="s">
        <v>208</v>
      </c>
      <c r="C108" s="78">
        <f t="shared" si="1"/>
        <v>0</v>
      </c>
      <c r="D108" s="84">
        <v>0</v>
      </c>
      <c r="E108" s="84">
        <v>0</v>
      </c>
      <c r="F108" s="84">
        <v>0</v>
      </c>
      <c r="G108" s="128"/>
      <c r="H108" s="84"/>
      <c r="I108" s="84"/>
      <c r="J108" s="84"/>
      <c r="K108" s="84"/>
      <c r="L108" s="84"/>
      <c r="M108" s="84"/>
      <c r="N108" s="84"/>
      <c r="O108" s="84"/>
    </row>
    <row r="109" spans="1:15" ht="15.75">
      <c r="A109" s="83" t="s">
        <v>582</v>
      </c>
      <c r="B109" s="88" t="s">
        <v>208</v>
      </c>
      <c r="C109" s="78">
        <f t="shared" si="1"/>
        <v>0</v>
      </c>
      <c r="D109" s="84">
        <v>0</v>
      </c>
      <c r="E109" s="84">
        <v>0</v>
      </c>
      <c r="F109" s="84">
        <v>0</v>
      </c>
      <c r="G109" s="128"/>
      <c r="H109" s="84"/>
      <c r="I109" s="84"/>
      <c r="J109" s="84"/>
      <c r="K109" s="84"/>
      <c r="L109" s="84"/>
      <c r="M109" s="84"/>
      <c r="N109" s="84"/>
      <c r="O109" s="84"/>
    </row>
    <row r="110" spans="1:15" ht="15.75">
      <c r="A110" s="83" t="s">
        <v>589</v>
      </c>
      <c r="B110" s="88" t="s">
        <v>208</v>
      </c>
      <c r="C110" s="78">
        <f t="shared" si="1"/>
        <v>0</v>
      </c>
      <c r="D110" s="84">
        <v>0</v>
      </c>
      <c r="E110" s="84">
        <v>0</v>
      </c>
      <c r="F110" s="84">
        <v>0</v>
      </c>
      <c r="G110" s="128"/>
      <c r="H110" s="84"/>
      <c r="I110" s="84"/>
      <c r="J110" s="84"/>
      <c r="K110" s="84"/>
      <c r="L110" s="84"/>
      <c r="M110" s="84"/>
      <c r="N110" s="84"/>
      <c r="O110" s="84"/>
    </row>
    <row r="111" spans="1:15" ht="15.75">
      <c r="A111" s="83" t="s">
        <v>577</v>
      </c>
      <c r="B111" s="88" t="s">
        <v>208</v>
      </c>
      <c r="C111" s="78">
        <f t="shared" si="1"/>
        <v>1</v>
      </c>
      <c r="D111" s="84">
        <v>1</v>
      </c>
      <c r="E111" s="84">
        <v>0</v>
      </c>
      <c r="F111" s="103">
        <v>0</v>
      </c>
      <c r="G111" s="128"/>
      <c r="H111" s="84"/>
      <c r="I111" s="84"/>
      <c r="J111" s="84"/>
      <c r="K111" s="84"/>
      <c r="L111" s="84"/>
      <c r="M111" s="84"/>
      <c r="N111" s="84"/>
      <c r="O111" s="84"/>
    </row>
    <row r="112" spans="1:15" ht="15.75">
      <c r="A112" s="83" t="s">
        <v>590</v>
      </c>
      <c r="B112" s="88" t="s">
        <v>208</v>
      </c>
      <c r="C112" s="78">
        <f t="shared" si="1"/>
        <v>0</v>
      </c>
      <c r="D112" s="84">
        <v>0</v>
      </c>
      <c r="E112" s="84">
        <v>0</v>
      </c>
      <c r="F112" s="84">
        <v>0</v>
      </c>
      <c r="G112" s="128"/>
      <c r="H112" s="84"/>
      <c r="I112" s="84"/>
      <c r="J112" s="84"/>
      <c r="K112" s="84"/>
      <c r="L112" s="84"/>
      <c r="M112" s="84"/>
      <c r="N112" s="84"/>
      <c r="O112" s="84"/>
    </row>
    <row r="113" spans="1:15" ht="15.75">
      <c r="A113" s="83" t="s">
        <v>357</v>
      </c>
      <c r="B113" s="88" t="s">
        <v>358</v>
      </c>
      <c r="C113" s="78">
        <f t="shared" si="1"/>
        <v>3</v>
      </c>
      <c r="D113" s="84">
        <v>0</v>
      </c>
      <c r="E113" s="84">
        <v>1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</row>
    <row r="114" spans="1:15" ht="15.75">
      <c r="A114" s="83" t="s">
        <v>359</v>
      </c>
      <c r="B114" s="88" t="s">
        <v>358</v>
      </c>
      <c r="C114" s="78">
        <f t="shared" si="1"/>
        <v>1</v>
      </c>
      <c r="D114" s="84">
        <v>0</v>
      </c>
      <c r="E114" s="84">
        <v>0</v>
      </c>
      <c r="F114" s="84">
        <v>1</v>
      </c>
      <c r="G114" s="84">
        <v>0</v>
      </c>
      <c r="H114" s="84"/>
      <c r="I114" s="84"/>
      <c r="J114" s="84"/>
      <c r="K114" s="84"/>
      <c r="L114" s="84"/>
      <c r="M114" s="84"/>
      <c r="N114" s="84"/>
      <c r="O114" s="84"/>
    </row>
    <row r="115" spans="1:15" ht="15.75">
      <c r="A115" s="83" t="s">
        <v>642</v>
      </c>
      <c r="B115" s="88" t="s">
        <v>358</v>
      </c>
      <c r="C115" s="78">
        <f t="shared" si="1"/>
        <v>2</v>
      </c>
      <c r="D115" s="84">
        <v>0</v>
      </c>
      <c r="E115" s="84">
        <v>0</v>
      </c>
      <c r="F115" s="84">
        <v>2</v>
      </c>
      <c r="G115" s="84">
        <v>0</v>
      </c>
      <c r="H115" s="84"/>
      <c r="I115" s="84"/>
      <c r="J115" s="84"/>
      <c r="K115" s="84"/>
      <c r="L115" s="84"/>
      <c r="M115" s="84"/>
      <c r="N115" s="84"/>
      <c r="O115" s="84"/>
    </row>
    <row r="116" spans="1:15" ht="15.75">
      <c r="A116" s="83" t="s">
        <v>360</v>
      </c>
      <c r="B116" s="88" t="s">
        <v>358</v>
      </c>
      <c r="C116" s="78">
        <f t="shared" si="1"/>
        <v>2</v>
      </c>
      <c r="D116" s="84">
        <v>1</v>
      </c>
      <c r="E116" s="84">
        <v>0</v>
      </c>
      <c r="F116" s="84">
        <v>0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</row>
    <row r="117" spans="1:15" ht="15.75">
      <c r="A117" s="83" t="s">
        <v>361</v>
      </c>
      <c r="B117" s="88" t="s">
        <v>358</v>
      </c>
      <c r="C117" s="78">
        <f t="shared" si="1"/>
        <v>0</v>
      </c>
      <c r="D117" s="84">
        <v>0</v>
      </c>
      <c r="E117" s="84">
        <v>0</v>
      </c>
      <c r="F117" s="84">
        <v>0</v>
      </c>
      <c r="G117" s="84">
        <v>0</v>
      </c>
      <c r="H117" s="84"/>
      <c r="I117" s="84"/>
      <c r="J117" s="84"/>
      <c r="K117" s="84"/>
      <c r="L117" s="84"/>
      <c r="M117" s="84"/>
      <c r="N117" s="84"/>
      <c r="O117" s="84"/>
    </row>
    <row r="118" spans="1:15" ht="15.75">
      <c r="A118" s="83" t="s">
        <v>362</v>
      </c>
      <c r="B118" s="88" t="s">
        <v>358</v>
      </c>
      <c r="C118" s="78">
        <f t="shared" si="1"/>
        <v>0</v>
      </c>
      <c r="D118" s="84">
        <v>0</v>
      </c>
      <c r="E118" s="84">
        <v>0</v>
      </c>
      <c r="F118" s="84">
        <v>0</v>
      </c>
      <c r="G118" s="84">
        <v>0</v>
      </c>
      <c r="H118" s="84"/>
      <c r="I118" s="84"/>
      <c r="J118" s="84"/>
      <c r="K118" s="84"/>
      <c r="L118" s="84"/>
      <c r="M118" s="84"/>
      <c r="N118" s="84"/>
      <c r="O118" s="84"/>
    </row>
    <row r="119" spans="1:15" ht="15.75">
      <c r="A119" s="83" t="s">
        <v>363</v>
      </c>
      <c r="B119" s="88" t="s">
        <v>358</v>
      </c>
      <c r="C119" s="78">
        <f t="shared" si="1"/>
        <v>0</v>
      </c>
      <c r="D119" s="84">
        <v>0</v>
      </c>
      <c r="E119" s="84">
        <v>0</v>
      </c>
      <c r="F119" s="84">
        <v>0</v>
      </c>
      <c r="G119" s="84">
        <v>0</v>
      </c>
      <c r="H119" s="84"/>
      <c r="I119" s="84"/>
      <c r="J119" s="84"/>
      <c r="K119" s="84"/>
      <c r="L119" s="84"/>
      <c r="M119" s="84"/>
      <c r="N119" s="84"/>
      <c r="O119" s="84"/>
    </row>
    <row r="120" spans="1:15" ht="15.75">
      <c r="A120" s="83" t="s">
        <v>364</v>
      </c>
      <c r="B120" s="88" t="s">
        <v>358</v>
      </c>
      <c r="C120" s="78">
        <f t="shared" si="1"/>
        <v>0</v>
      </c>
      <c r="D120" s="84">
        <v>0</v>
      </c>
      <c r="E120" s="84">
        <v>0</v>
      </c>
      <c r="F120" s="84">
        <v>0</v>
      </c>
      <c r="G120" s="84">
        <v>0</v>
      </c>
      <c r="H120" s="84"/>
      <c r="I120" s="84"/>
      <c r="J120" s="84"/>
      <c r="K120" s="84"/>
      <c r="L120" s="84"/>
      <c r="M120" s="84"/>
      <c r="N120" s="84"/>
      <c r="O120" s="84"/>
    </row>
    <row r="121" spans="1:15" ht="15.75">
      <c r="A121" s="83" t="s">
        <v>365</v>
      </c>
      <c r="B121" s="88" t="s">
        <v>358</v>
      </c>
      <c r="C121" s="78">
        <f t="shared" si="1"/>
        <v>1</v>
      </c>
      <c r="D121" s="84">
        <v>0</v>
      </c>
      <c r="E121" s="84">
        <v>0</v>
      </c>
      <c r="F121" s="84">
        <v>0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</row>
    <row r="122" spans="1:15" ht="15.75">
      <c r="A122" s="83" t="s">
        <v>366</v>
      </c>
      <c r="B122" s="88" t="s">
        <v>358</v>
      </c>
      <c r="C122" s="78">
        <f t="shared" si="1"/>
        <v>0</v>
      </c>
      <c r="D122" s="84">
        <v>0</v>
      </c>
      <c r="E122" s="84">
        <v>0</v>
      </c>
      <c r="F122" s="84">
        <v>0</v>
      </c>
      <c r="G122" s="84">
        <v>0</v>
      </c>
      <c r="H122" s="84"/>
      <c r="I122" s="84"/>
      <c r="J122" s="84"/>
      <c r="K122" s="84"/>
      <c r="L122" s="84"/>
      <c r="M122" s="84"/>
      <c r="N122" s="84"/>
      <c r="O122" s="84"/>
    </row>
    <row r="123" spans="1:15" ht="15.75">
      <c r="A123" s="83" t="s">
        <v>638</v>
      </c>
      <c r="B123" s="88" t="s">
        <v>358</v>
      </c>
      <c r="C123" s="78">
        <f t="shared" si="1"/>
        <v>0</v>
      </c>
      <c r="D123" s="84">
        <v>0</v>
      </c>
      <c r="E123" s="84">
        <v>0</v>
      </c>
      <c r="F123" s="84">
        <v>0</v>
      </c>
      <c r="G123" s="84">
        <v>0</v>
      </c>
      <c r="H123" s="84"/>
      <c r="I123" s="84"/>
      <c r="J123" s="84"/>
      <c r="K123" s="84"/>
      <c r="L123" s="84"/>
      <c r="M123" s="84"/>
      <c r="N123" s="84"/>
      <c r="O123" s="84"/>
    </row>
    <row r="124" spans="1:15" ht="15.75">
      <c r="A124" s="83" t="s">
        <v>367</v>
      </c>
      <c r="B124" s="88" t="s">
        <v>358</v>
      </c>
      <c r="C124" s="78">
        <f t="shared" si="1"/>
        <v>0</v>
      </c>
      <c r="D124" s="84">
        <v>0</v>
      </c>
      <c r="E124" s="84">
        <v>0</v>
      </c>
      <c r="F124" s="84">
        <v>0</v>
      </c>
      <c r="G124" s="84">
        <v>0</v>
      </c>
      <c r="H124" s="84"/>
      <c r="I124" s="84"/>
      <c r="J124" s="84"/>
      <c r="K124" s="84"/>
      <c r="L124" s="84"/>
      <c r="M124" s="84"/>
      <c r="N124" s="84"/>
      <c r="O124" s="84"/>
    </row>
    <row r="125" spans="1:15" ht="15.75">
      <c r="A125" s="83" t="s">
        <v>639</v>
      </c>
      <c r="B125" s="88" t="s">
        <v>358</v>
      </c>
      <c r="C125" s="78">
        <f t="shared" si="1"/>
        <v>0</v>
      </c>
      <c r="D125" s="84">
        <v>0</v>
      </c>
      <c r="E125" s="84">
        <v>0</v>
      </c>
      <c r="F125" s="84">
        <v>0</v>
      </c>
      <c r="G125" s="84">
        <v>0</v>
      </c>
      <c r="H125" s="84"/>
      <c r="I125" s="84"/>
      <c r="J125" s="84"/>
      <c r="K125" s="84"/>
      <c r="L125" s="84"/>
      <c r="M125" s="84"/>
      <c r="N125" s="84"/>
      <c r="O125" s="84"/>
    </row>
    <row r="126" spans="1:15" ht="15.75">
      <c r="A126" s="83" t="s">
        <v>368</v>
      </c>
      <c r="B126" s="88" t="s">
        <v>358</v>
      </c>
      <c r="C126" s="78">
        <f t="shared" si="1"/>
        <v>0</v>
      </c>
      <c r="D126" s="84">
        <v>0</v>
      </c>
      <c r="E126" s="84">
        <v>0</v>
      </c>
      <c r="F126" s="84">
        <v>0</v>
      </c>
      <c r="G126" s="84">
        <v>0</v>
      </c>
      <c r="H126" s="84"/>
      <c r="I126" s="84"/>
      <c r="J126" s="84"/>
      <c r="K126" s="84"/>
      <c r="L126" s="84"/>
      <c r="M126" s="84"/>
      <c r="N126" s="84"/>
      <c r="O126" s="84"/>
    </row>
    <row r="127" spans="1:15" ht="15.75">
      <c r="A127" s="83" t="s">
        <v>369</v>
      </c>
      <c r="B127" s="88" t="s">
        <v>358</v>
      </c>
      <c r="C127" s="78">
        <f t="shared" si="1"/>
        <v>2</v>
      </c>
      <c r="D127" s="84">
        <v>0</v>
      </c>
      <c r="E127" s="84">
        <v>0</v>
      </c>
      <c r="F127" s="84">
        <v>1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</row>
    <row r="128" spans="1:15" ht="15.75">
      <c r="A128" s="83" t="s">
        <v>370</v>
      </c>
      <c r="B128" s="88" t="s">
        <v>358</v>
      </c>
      <c r="C128" s="78">
        <f t="shared" si="1"/>
        <v>2</v>
      </c>
      <c r="D128" s="84">
        <v>0</v>
      </c>
      <c r="E128" s="84">
        <v>1</v>
      </c>
      <c r="F128" s="84">
        <v>1</v>
      </c>
      <c r="G128" s="84">
        <v>0</v>
      </c>
      <c r="H128" s="84"/>
      <c r="I128" s="84"/>
      <c r="J128" s="84"/>
      <c r="K128" s="84"/>
      <c r="L128" s="84"/>
      <c r="M128" s="84"/>
      <c r="N128" s="84"/>
      <c r="O128" s="84"/>
    </row>
    <row r="129" spans="1:15" ht="15.75">
      <c r="A129" s="83" t="s">
        <v>371</v>
      </c>
      <c r="B129" s="88" t="s">
        <v>372</v>
      </c>
      <c r="C129" s="78">
        <f t="shared" si="1"/>
        <v>0</v>
      </c>
      <c r="D129" s="84">
        <v>0</v>
      </c>
      <c r="E129" s="84">
        <v>0</v>
      </c>
      <c r="F129" s="84">
        <v>0</v>
      </c>
      <c r="G129" s="128"/>
      <c r="H129" s="84"/>
      <c r="I129" s="84"/>
      <c r="J129" s="84"/>
      <c r="K129" s="84"/>
      <c r="L129" s="84"/>
      <c r="M129" s="84"/>
      <c r="N129" s="84"/>
      <c r="O129" s="84"/>
    </row>
    <row r="130" spans="1:15" ht="15.75">
      <c r="A130" s="83" t="s">
        <v>373</v>
      </c>
      <c r="B130" s="88" t="s">
        <v>372</v>
      </c>
      <c r="C130" s="78">
        <f t="shared" si="1"/>
        <v>0</v>
      </c>
      <c r="D130" s="84">
        <v>0</v>
      </c>
      <c r="E130" s="84">
        <v>0</v>
      </c>
      <c r="F130" s="84">
        <v>0</v>
      </c>
      <c r="G130" s="128"/>
      <c r="H130" s="84"/>
      <c r="I130" s="84"/>
      <c r="J130" s="84"/>
      <c r="K130" s="84"/>
      <c r="L130" s="84"/>
      <c r="M130" s="84"/>
      <c r="N130" s="84"/>
      <c r="O130" s="84"/>
    </row>
    <row r="131" spans="1:15" ht="15.75">
      <c r="A131" s="83" t="s">
        <v>374</v>
      </c>
      <c r="B131" s="88" t="s">
        <v>372</v>
      </c>
      <c r="C131" s="78">
        <f aca="true" t="shared" si="2" ref="C131:C194">SUM(D131:O131)</f>
        <v>0</v>
      </c>
      <c r="D131" s="84">
        <v>0</v>
      </c>
      <c r="E131" s="84">
        <v>0</v>
      </c>
      <c r="F131" s="84">
        <v>0</v>
      </c>
      <c r="G131" s="128"/>
      <c r="H131" s="84"/>
      <c r="I131" s="84"/>
      <c r="J131" s="84"/>
      <c r="K131" s="84"/>
      <c r="L131" s="84"/>
      <c r="M131" s="84"/>
      <c r="N131" s="84"/>
      <c r="O131" s="84"/>
    </row>
    <row r="132" spans="1:15" ht="15.75">
      <c r="A132" s="83" t="s">
        <v>375</v>
      </c>
      <c r="B132" s="88" t="s">
        <v>372</v>
      </c>
      <c r="C132" s="78">
        <f t="shared" si="2"/>
        <v>0</v>
      </c>
      <c r="D132" s="84">
        <v>0</v>
      </c>
      <c r="E132" s="84">
        <v>0</v>
      </c>
      <c r="F132" s="84">
        <v>0</v>
      </c>
      <c r="G132" s="128"/>
      <c r="H132" s="84"/>
      <c r="I132" s="84"/>
      <c r="J132" s="84"/>
      <c r="K132" s="84"/>
      <c r="L132" s="84"/>
      <c r="M132" s="84"/>
      <c r="N132" s="84"/>
      <c r="O132" s="84"/>
    </row>
    <row r="133" spans="1:15" ht="15.75">
      <c r="A133" s="83" t="s">
        <v>529</v>
      </c>
      <c r="B133" s="88" t="s">
        <v>372</v>
      </c>
      <c r="C133" s="78">
        <f t="shared" si="2"/>
        <v>0</v>
      </c>
      <c r="D133" s="84">
        <v>0</v>
      </c>
      <c r="E133" s="84">
        <v>0</v>
      </c>
      <c r="F133" s="84">
        <v>0</v>
      </c>
      <c r="G133" s="128"/>
      <c r="H133" s="84"/>
      <c r="I133" s="84"/>
      <c r="J133" s="84"/>
      <c r="K133" s="84"/>
      <c r="L133" s="84"/>
      <c r="M133" s="84"/>
      <c r="N133" s="84"/>
      <c r="O133" s="84"/>
    </row>
    <row r="134" spans="1:15" ht="15.75">
      <c r="A134" s="83" t="s">
        <v>376</v>
      </c>
      <c r="B134" s="88" t="s">
        <v>372</v>
      </c>
      <c r="C134" s="78">
        <f t="shared" si="2"/>
        <v>0</v>
      </c>
      <c r="D134" s="84">
        <v>0</v>
      </c>
      <c r="E134" s="84">
        <v>0</v>
      </c>
      <c r="F134" s="84">
        <v>0</v>
      </c>
      <c r="G134" s="128"/>
      <c r="H134" s="84"/>
      <c r="I134" s="84"/>
      <c r="J134" s="84"/>
      <c r="K134" s="84"/>
      <c r="L134" s="84"/>
      <c r="M134" s="84"/>
      <c r="N134" s="84"/>
      <c r="O134" s="84"/>
    </row>
    <row r="135" spans="1:15" ht="15.75">
      <c r="A135" s="83" t="s">
        <v>377</v>
      </c>
      <c r="B135" s="88" t="s">
        <v>372</v>
      </c>
      <c r="C135" s="78">
        <f t="shared" si="2"/>
        <v>2</v>
      </c>
      <c r="D135" s="84">
        <v>1</v>
      </c>
      <c r="E135" s="84">
        <v>0</v>
      </c>
      <c r="F135" s="84">
        <v>1</v>
      </c>
      <c r="G135" s="128"/>
      <c r="H135" s="84"/>
      <c r="I135" s="84"/>
      <c r="J135" s="84"/>
      <c r="K135" s="84"/>
      <c r="L135" s="84"/>
      <c r="M135" s="84"/>
      <c r="N135" s="84"/>
      <c r="O135" s="84"/>
    </row>
    <row r="136" spans="1:15" ht="15.75">
      <c r="A136" s="83" t="s">
        <v>378</v>
      </c>
      <c r="B136" s="88" t="s">
        <v>372</v>
      </c>
      <c r="C136" s="78">
        <f t="shared" si="2"/>
        <v>0</v>
      </c>
      <c r="D136" s="84">
        <v>0</v>
      </c>
      <c r="E136" s="84">
        <v>0</v>
      </c>
      <c r="F136" s="84">
        <v>0</v>
      </c>
      <c r="G136" s="128"/>
      <c r="H136" s="84"/>
      <c r="I136" s="84"/>
      <c r="J136" s="84"/>
      <c r="K136" s="84"/>
      <c r="L136" s="84"/>
      <c r="M136" s="84"/>
      <c r="N136" s="84"/>
      <c r="O136" s="84"/>
    </row>
    <row r="137" spans="1:15" ht="15.75">
      <c r="A137" s="83" t="s">
        <v>532</v>
      </c>
      <c r="B137" s="88" t="s">
        <v>372</v>
      </c>
      <c r="C137" s="78">
        <f t="shared" si="2"/>
        <v>0</v>
      </c>
      <c r="D137" s="84">
        <v>0</v>
      </c>
      <c r="E137" s="84">
        <v>0</v>
      </c>
      <c r="F137" s="84">
        <v>0</v>
      </c>
      <c r="G137" s="128"/>
      <c r="H137" s="84"/>
      <c r="I137" s="84"/>
      <c r="J137" s="84"/>
      <c r="K137" s="84"/>
      <c r="L137" s="84"/>
      <c r="M137" s="84"/>
      <c r="N137" s="84"/>
      <c r="O137" s="84"/>
    </row>
    <row r="138" spans="1:15" ht="15.75">
      <c r="A138" s="83" t="s">
        <v>379</v>
      </c>
      <c r="B138" s="88" t="s">
        <v>372</v>
      </c>
      <c r="C138" s="78">
        <f t="shared" si="2"/>
        <v>0</v>
      </c>
      <c r="D138" s="84">
        <v>0</v>
      </c>
      <c r="E138" s="84">
        <v>0</v>
      </c>
      <c r="F138" s="84">
        <v>0</v>
      </c>
      <c r="G138" s="128"/>
      <c r="H138" s="84"/>
      <c r="I138" s="84"/>
      <c r="J138" s="84"/>
      <c r="K138" s="84"/>
      <c r="L138" s="84"/>
      <c r="M138" s="84"/>
      <c r="N138" s="84"/>
      <c r="O138" s="84"/>
    </row>
    <row r="139" spans="1:15" ht="15.75">
      <c r="A139" s="83" t="s">
        <v>380</v>
      </c>
      <c r="B139" s="88" t="s">
        <v>372</v>
      </c>
      <c r="C139" s="78">
        <f t="shared" si="2"/>
        <v>1</v>
      </c>
      <c r="D139" s="84">
        <v>0</v>
      </c>
      <c r="E139" s="84">
        <v>1</v>
      </c>
      <c r="F139" s="84">
        <v>0</v>
      </c>
      <c r="G139" s="128"/>
      <c r="H139" s="84"/>
      <c r="I139" s="84"/>
      <c r="J139" s="84"/>
      <c r="K139" s="84"/>
      <c r="L139" s="84"/>
      <c r="M139" s="84"/>
      <c r="N139" s="84"/>
      <c r="O139" s="84"/>
    </row>
    <row r="140" spans="1:15" ht="15.75">
      <c r="A140" s="83" t="s">
        <v>381</v>
      </c>
      <c r="B140" s="88" t="s">
        <v>372</v>
      </c>
      <c r="C140" s="78">
        <f t="shared" si="2"/>
        <v>0</v>
      </c>
      <c r="D140" s="84">
        <v>0</v>
      </c>
      <c r="E140" s="84">
        <v>0</v>
      </c>
      <c r="F140" s="84">
        <v>0</v>
      </c>
      <c r="G140" s="128"/>
      <c r="H140" s="84"/>
      <c r="I140" s="84"/>
      <c r="J140" s="84"/>
      <c r="K140" s="84"/>
      <c r="L140" s="84"/>
      <c r="M140" s="84"/>
      <c r="N140" s="84"/>
      <c r="O140" s="84"/>
    </row>
    <row r="141" spans="1:15" ht="15.75">
      <c r="A141" s="83" t="s">
        <v>531</v>
      </c>
      <c r="B141" s="88" t="s">
        <v>372</v>
      </c>
      <c r="C141" s="78">
        <f t="shared" si="2"/>
        <v>0</v>
      </c>
      <c r="D141" s="84">
        <v>0</v>
      </c>
      <c r="E141" s="84">
        <v>0</v>
      </c>
      <c r="F141" s="84">
        <v>0</v>
      </c>
      <c r="G141" s="128"/>
      <c r="H141" s="84"/>
      <c r="I141" s="84"/>
      <c r="J141" s="84"/>
      <c r="K141" s="84"/>
      <c r="L141" s="84"/>
      <c r="M141" s="84"/>
      <c r="N141" s="84"/>
      <c r="O141" s="84"/>
    </row>
    <row r="142" spans="1:15" ht="15.75">
      <c r="A142" s="83" t="s">
        <v>530</v>
      </c>
      <c r="B142" s="88" t="s">
        <v>372</v>
      </c>
      <c r="C142" s="78">
        <f t="shared" si="2"/>
        <v>0</v>
      </c>
      <c r="D142" s="84">
        <v>0</v>
      </c>
      <c r="E142" s="84">
        <v>0</v>
      </c>
      <c r="F142" s="84">
        <v>0</v>
      </c>
      <c r="G142" s="128"/>
      <c r="H142" s="84"/>
      <c r="I142" s="84"/>
      <c r="J142" s="84"/>
      <c r="K142" s="84"/>
      <c r="L142" s="84"/>
      <c r="M142" s="84"/>
      <c r="N142" s="84"/>
      <c r="O142" s="84"/>
    </row>
    <row r="143" spans="1:15" ht="15.75">
      <c r="A143" s="83" t="s">
        <v>387</v>
      </c>
      <c r="B143" s="88" t="s">
        <v>383</v>
      </c>
      <c r="C143" s="78">
        <f t="shared" si="2"/>
        <v>1</v>
      </c>
      <c r="D143" s="84">
        <v>0</v>
      </c>
      <c r="E143" s="84">
        <v>0</v>
      </c>
      <c r="F143" s="84">
        <v>1</v>
      </c>
      <c r="G143" s="84"/>
      <c r="H143" s="84"/>
      <c r="I143" s="84"/>
      <c r="J143" s="84"/>
      <c r="K143" s="84"/>
      <c r="L143" s="84"/>
      <c r="M143" s="84"/>
      <c r="N143" s="84"/>
      <c r="O143" s="84"/>
    </row>
    <row r="144" spans="1:15" ht="15.75">
      <c r="A144" s="83" t="s">
        <v>373</v>
      </c>
      <c r="B144" s="88" t="s">
        <v>383</v>
      </c>
      <c r="C144" s="78">
        <f t="shared" si="2"/>
        <v>0</v>
      </c>
      <c r="D144" s="84">
        <v>0</v>
      </c>
      <c r="E144" s="84">
        <v>0</v>
      </c>
      <c r="F144" s="84">
        <v>0</v>
      </c>
      <c r="G144" s="84"/>
      <c r="H144" s="84"/>
      <c r="I144" s="84"/>
      <c r="J144" s="84"/>
      <c r="K144" s="84"/>
      <c r="L144" s="84"/>
      <c r="M144" s="84"/>
      <c r="N144" s="84"/>
      <c r="O144" s="84"/>
    </row>
    <row r="145" spans="1:15" ht="15.75">
      <c r="A145" s="83" t="s">
        <v>382</v>
      </c>
      <c r="B145" s="88" t="s">
        <v>383</v>
      </c>
      <c r="C145" s="78">
        <f t="shared" si="2"/>
        <v>1</v>
      </c>
      <c r="D145" s="84">
        <v>0</v>
      </c>
      <c r="E145" s="84">
        <v>1</v>
      </c>
      <c r="F145" s="84">
        <v>0</v>
      </c>
      <c r="G145" s="84"/>
      <c r="H145" s="84"/>
      <c r="I145" s="84"/>
      <c r="J145" s="84"/>
      <c r="K145" s="84"/>
      <c r="L145" s="84"/>
      <c r="M145" s="84"/>
      <c r="N145" s="84"/>
      <c r="O145" s="84"/>
    </row>
    <row r="146" spans="1:15" ht="15.75">
      <c r="A146" s="83" t="s">
        <v>394</v>
      </c>
      <c r="B146" s="88" t="s">
        <v>383</v>
      </c>
      <c r="C146" s="78">
        <f t="shared" si="2"/>
        <v>0</v>
      </c>
      <c r="D146" s="84">
        <v>0</v>
      </c>
      <c r="E146" s="84">
        <v>0</v>
      </c>
      <c r="F146" s="84">
        <v>0</v>
      </c>
      <c r="G146" s="84"/>
      <c r="H146" s="84"/>
      <c r="I146" s="84"/>
      <c r="J146" s="84"/>
      <c r="K146" s="84"/>
      <c r="L146" s="84"/>
      <c r="M146" s="84"/>
      <c r="N146" s="84"/>
      <c r="O146" s="84"/>
    </row>
    <row r="147" spans="1:15" ht="15.75">
      <c r="A147" s="83" t="s">
        <v>388</v>
      </c>
      <c r="B147" s="88" t="s">
        <v>383</v>
      </c>
      <c r="C147" s="78">
        <f t="shared" si="2"/>
        <v>0</v>
      </c>
      <c r="D147" s="84">
        <v>0</v>
      </c>
      <c r="E147" s="84">
        <v>0</v>
      </c>
      <c r="F147" s="84">
        <v>0</v>
      </c>
      <c r="G147" s="84"/>
      <c r="H147" s="84"/>
      <c r="I147" s="84"/>
      <c r="J147" s="84"/>
      <c r="K147" s="84"/>
      <c r="L147" s="84"/>
      <c r="M147" s="84"/>
      <c r="N147" s="84"/>
      <c r="O147" s="84"/>
    </row>
    <row r="148" spans="1:15" ht="15.75">
      <c r="A148" s="83" t="s">
        <v>389</v>
      </c>
      <c r="B148" s="88" t="s">
        <v>383</v>
      </c>
      <c r="C148" s="78">
        <f t="shared" si="2"/>
        <v>0</v>
      </c>
      <c r="D148" s="84">
        <v>0</v>
      </c>
      <c r="E148" s="84">
        <v>0</v>
      </c>
      <c r="F148" s="84">
        <v>0</v>
      </c>
      <c r="G148" s="84"/>
      <c r="H148" s="84"/>
      <c r="I148" s="84"/>
      <c r="J148" s="84"/>
      <c r="K148" s="84"/>
      <c r="L148" s="84"/>
      <c r="M148" s="84"/>
      <c r="N148" s="84"/>
      <c r="O148" s="84"/>
    </row>
    <row r="149" spans="1:15" ht="15.75">
      <c r="A149" s="83" t="s">
        <v>385</v>
      </c>
      <c r="B149" s="88" t="s">
        <v>383</v>
      </c>
      <c r="C149" s="78">
        <f t="shared" si="2"/>
        <v>0</v>
      </c>
      <c r="D149" s="84">
        <v>0</v>
      </c>
      <c r="E149" s="103">
        <v>0</v>
      </c>
      <c r="F149" s="84">
        <v>0</v>
      </c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1:15" ht="15.75">
      <c r="A150" s="83" t="s">
        <v>391</v>
      </c>
      <c r="B150" s="88" t="s">
        <v>383</v>
      </c>
      <c r="C150" s="78">
        <f t="shared" si="2"/>
        <v>0</v>
      </c>
      <c r="D150" s="84">
        <v>0</v>
      </c>
      <c r="E150" s="84">
        <v>0</v>
      </c>
      <c r="F150" s="84">
        <v>0</v>
      </c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1:15" ht="15.75">
      <c r="A151" s="83" t="s">
        <v>390</v>
      </c>
      <c r="B151" s="88" t="s">
        <v>383</v>
      </c>
      <c r="C151" s="78">
        <f t="shared" si="2"/>
        <v>7</v>
      </c>
      <c r="D151" s="84">
        <v>3</v>
      </c>
      <c r="E151" s="84">
        <v>0</v>
      </c>
      <c r="F151" s="103">
        <v>4</v>
      </c>
      <c r="G151" s="84"/>
      <c r="H151" s="84"/>
      <c r="I151" s="84"/>
      <c r="J151" s="84"/>
      <c r="K151" s="84"/>
      <c r="L151" s="84"/>
      <c r="M151" s="84"/>
      <c r="N151" s="84"/>
      <c r="O151" s="84"/>
    </row>
    <row r="152" spans="1:15" ht="15.75">
      <c r="A152" s="83" t="s">
        <v>395</v>
      </c>
      <c r="B152" s="88" t="s">
        <v>383</v>
      </c>
      <c r="C152" s="78">
        <f t="shared" si="2"/>
        <v>0</v>
      </c>
      <c r="D152" s="84">
        <v>0</v>
      </c>
      <c r="E152" s="84">
        <v>0</v>
      </c>
      <c r="F152" s="84">
        <v>0</v>
      </c>
      <c r="G152" s="84"/>
      <c r="H152" s="84"/>
      <c r="I152" s="84"/>
      <c r="J152" s="84"/>
      <c r="K152" s="84"/>
      <c r="L152" s="84"/>
      <c r="M152" s="84"/>
      <c r="N152" s="84"/>
      <c r="O152" s="84"/>
    </row>
    <row r="153" spans="1:15" ht="15.75">
      <c r="A153" s="83" t="s">
        <v>392</v>
      </c>
      <c r="B153" s="88" t="s">
        <v>383</v>
      </c>
      <c r="C153" s="78">
        <f t="shared" si="2"/>
        <v>0</v>
      </c>
      <c r="D153" s="84">
        <v>0</v>
      </c>
      <c r="E153" s="84">
        <v>0</v>
      </c>
      <c r="F153" s="84">
        <v>0</v>
      </c>
      <c r="G153" s="84"/>
      <c r="H153" s="84"/>
      <c r="I153" s="84"/>
      <c r="J153" s="84"/>
      <c r="K153" s="84"/>
      <c r="L153" s="84"/>
      <c r="M153" s="84"/>
      <c r="N153" s="84"/>
      <c r="O153" s="84"/>
    </row>
    <row r="154" spans="1:15" ht="15.75">
      <c r="A154" s="83" t="s">
        <v>396</v>
      </c>
      <c r="B154" s="88" t="s">
        <v>383</v>
      </c>
      <c r="C154" s="78">
        <f t="shared" si="2"/>
        <v>0</v>
      </c>
      <c r="D154" s="84">
        <v>0</v>
      </c>
      <c r="E154" s="84">
        <v>0</v>
      </c>
      <c r="F154" s="84">
        <v>0</v>
      </c>
      <c r="G154" s="84"/>
      <c r="H154" s="84"/>
      <c r="I154" s="84"/>
      <c r="J154" s="84"/>
      <c r="K154" s="84"/>
      <c r="L154" s="84"/>
      <c r="M154" s="84"/>
      <c r="N154" s="84"/>
      <c r="O154" s="84"/>
    </row>
    <row r="155" spans="1:15" ht="15.75">
      <c r="A155" s="83" t="s">
        <v>386</v>
      </c>
      <c r="B155" s="88" t="s">
        <v>383</v>
      </c>
      <c r="C155" s="78">
        <f t="shared" si="2"/>
        <v>0</v>
      </c>
      <c r="D155" s="84">
        <v>0</v>
      </c>
      <c r="E155" s="84">
        <v>0</v>
      </c>
      <c r="F155" s="84">
        <v>0</v>
      </c>
      <c r="G155" s="84"/>
      <c r="H155" s="84"/>
      <c r="I155" s="84"/>
      <c r="J155" s="84"/>
      <c r="K155" s="84"/>
      <c r="L155" s="84"/>
      <c r="M155" s="84"/>
      <c r="N155" s="84"/>
      <c r="O155" s="84"/>
    </row>
    <row r="156" spans="1:15" ht="15.75">
      <c r="A156" s="83" t="s">
        <v>397</v>
      </c>
      <c r="B156" s="88" t="s">
        <v>383</v>
      </c>
      <c r="C156" s="78">
        <f t="shared" si="2"/>
        <v>0</v>
      </c>
      <c r="D156" s="84">
        <v>0</v>
      </c>
      <c r="E156" s="84">
        <v>0</v>
      </c>
      <c r="F156" s="84">
        <v>0</v>
      </c>
      <c r="G156" s="84"/>
      <c r="H156" s="84"/>
      <c r="I156" s="84"/>
      <c r="J156" s="84"/>
      <c r="K156" s="84"/>
      <c r="L156" s="84"/>
      <c r="M156" s="84"/>
      <c r="N156" s="84"/>
      <c r="O156" s="84"/>
    </row>
    <row r="157" spans="1:15" ht="15.75">
      <c r="A157" s="83" t="s">
        <v>393</v>
      </c>
      <c r="B157" s="88" t="s">
        <v>383</v>
      </c>
      <c r="C157" s="78">
        <f t="shared" si="2"/>
        <v>0</v>
      </c>
      <c r="D157" s="84">
        <v>0</v>
      </c>
      <c r="E157" s="84">
        <v>0</v>
      </c>
      <c r="F157" s="84">
        <v>0</v>
      </c>
      <c r="G157" s="84"/>
      <c r="H157" s="84"/>
      <c r="I157" s="84"/>
      <c r="J157" s="84"/>
      <c r="K157" s="84"/>
      <c r="L157" s="84"/>
      <c r="M157" s="84"/>
      <c r="N157" s="84"/>
      <c r="O157" s="84"/>
    </row>
    <row r="158" spans="1:15" ht="15.75">
      <c r="A158" s="83" t="s">
        <v>384</v>
      </c>
      <c r="B158" s="88" t="s">
        <v>383</v>
      </c>
      <c r="C158" s="78">
        <f t="shared" si="2"/>
        <v>0</v>
      </c>
      <c r="D158" s="84">
        <v>0</v>
      </c>
      <c r="E158" s="84">
        <v>0</v>
      </c>
      <c r="F158" s="84">
        <v>0</v>
      </c>
      <c r="G158" s="84"/>
      <c r="H158" s="84"/>
      <c r="I158" s="84"/>
      <c r="J158" s="84"/>
      <c r="K158" s="84"/>
      <c r="L158" s="84"/>
      <c r="M158" s="84"/>
      <c r="N158" s="84"/>
      <c r="O158" s="84"/>
    </row>
    <row r="159" spans="1:15" ht="15.75">
      <c r="A159" s="83" t="s">
        <v>398</v>
      </c>
      <c r="B159" s="88" t="s">
        <v>399</v>
      </c>
      <c r="C159" s="78">
        <f t="shared" si="2"/>
        <v>0</v>
      </c>
      <c r="D159" s="84">
        <v>0</v>
      </c>
      <c r="E159" s="84">
        <v>0</v>
      </c>
      <c r="F159" s="84">
        <v>0</v>
      </c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1:15" ht="15.75">
      <c r="A160" s="83" t="s">
        <v>400</v>
      </c>
      <c r="B160" s="88" t="s">
        <v>399</v>
      </c>
      <c r="C160" s="78">
        <f t="shared" si="2"/>
        <v>0</v>
      </c>
      <c r="D160" s="84">
        <v>0</v>
      </c>
      <c r="E160" s="84">
        <v>0</v>
      </c>
      <c r="F160" s="84">
        <v>0</v>
      </c>
      <c r="G160" s="84"/>
      <c r="H160" s="84"/>
      <c r="I160" s="84"/>
      <c r="J160" s="84"/>
      <c r="K160" s="84"/>
      <c r="L160" s="84"/>
      <c r="M160" s="84"/>
      <c r="N160" s="84"/>
      <c r="O160" s="84"/>
    </row>
    <row r="161" spans="1:15" ht="15.75">
      <c r="A161" s="83" t="s">
        <v>401</v>
      </c>
      <c r="B161" s="88" t="s">
        <v>399</v>
      </c>
      <c r="C161" s="78">
        <f t="shared" si="2"/>
        <v>0</v>
      </c>
      <c r="D161" s="84">
        <v>0</v>
      </c>
      <c r="E161" s="84">
        <v>0</v>
      </c>
      <c r="F161" s="84">
        <v>0</v>
      </c>
      <c r="G161" s="84"/>
      <c r="H161" s="84"/>
      <c r="I161" s="84"/>
      <c r="J161" s="84"/>
      <c r="K161" s="84"/>
      <c r="L161" s="84"/>
      <c r="M161" s="84"/>
      <c r="N161" s="84"/>
      <c r="O161" s="84"/>
    </row>
    <row r="162" spans="1:15" ht="15.75">
      <c r="A162" s="83" t="s">
        <v>402</v>
      </c>
      <c r="B162" s="88" t="s">
        <v>399</v>
      </c>
      <c r="C162" s="78">
        <f t="shared" si="2"/>
        <v>3</v>
      </c>
      <c r="D162" s="84">
        <v>0</v>
      </c>
      <c r="E162" s="84">
        <v>1</v>
      </c>
      <c r="F162" s="84">
        <v>2</v>
      </c>
      <c r="G162" s="84"/>
      <c r="H162" s="84"/>
      <c r="I162" s="84"/>
      <c r="J162" s="84"/>
      <c r="K162" s="84"/>
      <c r="L162" s="84"/>
      <c r="M162" s="84"/>
      <c r="N162" s="84"/>
      <c r="O162" s="84"/>
    </row>
    <row r="163" spans="1:15" ht="15.75">
      <c r="A163" s="83" t="s">
        <v>403</v>
      </c>
      <c r="B163" s="88" t="s">
        <v>399</v>
      </c>
      <c r="C163" s="78">
        <f t="shared" si="2"/>
        <v>1</v>
      </c>
      <c r="D163" s="84">
        <v>0</v>
      </c>
      <c r="E163" s="84">
        <v>0</v>
      </c>
      <c r="F163" s="84">
        <v>1</v>
      </c>
      <c r="G163" s="84"/>
      <c r="H163" s="84"/>
      <c r="I163" s="84"/>
      <c r="J163" s="84"/>
      <c r="K163" s="84"/>
      <c r="L163" s="84"/>
      <c r="M163" s="84"/>
      <c r="N163" s="84"/>
      <c r="O163" s="84"/>
    </row>
    <row r="164" spans="1:15" ht="15.75">
      <c r="A164" s="83" t="s">
        <v>404</v>
      </c>
      <c r="B164" s="88" t="s">
        <v>399</v>
      </c>
      <c r="C164" s="78">
        <f t="shared" si="2"/>
        <v>1</v>
      </c>
      <c r="D164" s="84">
        <v>1</v>
      </c>
      <c r="E164" s="84">
        <v>0</v>
      </c>
      <c r="F164" s="84">
        <v>0</v>
      </c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ht="15.75">
      <c r="A165" s="83" t="s">
        <v>405</v>
      </c>
      <c r="B165" s="88" t="s">
        <v>399</v>
      </c>
      <c r="C165" s="78">
        <f t="shared" si="2"/>
        <v>0</v>
      </c>
      <c r="D165" s="84">
        <v>0</v>
      </c>
      <c r="E165" s="84">
        <v>0</v>
      </c>
      <c r="F165" s="84">
        <v>0</v>
      </c>
      <c r="G165" s="84"/>
      <c r="H165" s="84"/>
      <c r="I165" s="84"/>
      <c r="J165" s="84"/>
      <c r="K165" s="84"/>
      <c r="L165" s="84"/>
      <c r="M165" s="84"/>
      <c r="N165" s="84"/>
      <c r="O165" s="84"/>
    </row>
    <row r="166" spans="1:15" ht="15.75">
      <c r="A166" s="83" t="s">
        <v>406</v>
      </c>
      <c r="B166" s="88" t="s">
        <v>399</v>
      </c>
      <c r="C166" s="78">
        <f t="shared" si="2"/>
        <v>0</v>
      </c>
      <c r="D166" s="84">
        <v>0</v>
      </c>
      <c r="E166" s="84">
        <v>0</v>
      </c>
      <c r="F166" s="84">
        <v>0</v>
      </c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1:15" ht="15.75">
      <c r="A167" s="83" t="s">
        <v>407</v>
      </c>
      <c r="B167" s="88" t="s">
        <v>399</v>
      </c>
      <c r="C167" s="78">
        <f t="shared" si="2"/>
        <v>0</v>
      </c>
      <c r="D167" s="84">
        <v>0</v>
      </c>
      <c r="E167" s="84">
        <v>0</v>
      </c>
      <c r="F167" s="84">
        <v>0</v>
      </c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1:15" ht="15.75">
      <c r="A168" s="83" t="s">
        <v>408</v>
      </c>
      <c r="B168" s="88" t="s">
        <v>399</v>
      </c>
      <c r="C168" s="78">
        <f t="shared" si="2"/>
        <v>4</v>
      </c>
      <c r="D168" s="84">
        <v>3</v>
      </c>
      <c r="E168" s="84">
        <v>1</v>
      </c>
      <c r="F168" s="84">
        <v>0</v>
      </c>
      <c r="G168" s="84"/>
      <c r="H168" s="84"/>
      <c r="I168" s="84"/>
      <c r="J168" s="84"/>
      <c r="K168" s="84"/>
      <c r="L168" s="84"/>
      <c r="M168" s="84"/>
      <c r="N168" s="84"/>
      <c r="O168" s="84"/>
    </row>
    <row r="169" spans="1:15" ht="15.75">
      <c r="A169" s="83" t="s">
        <v>409</v>
      </c>
      <c r="B169" s="88" t="s">
        <v>399</v>
      </c>
      <c r="C169" s="78">
        <f t="shared" si="2"/>
        <v>0</v>
      </c>
      <c r="D169" s="84">
        <v>0</v>
      </c>
      <c r="E169" s="84">
        <v>0</v>
      </c>
      <c r="F169" s="84">
        <v>0</v>
      </c>
      <c r="G169" s="84"/>
      <c r="H169" s="84"/>
      <c r="I169" s="84"/>
      <c r="J169" s="84"/>
      <c r="K169" s="84"/>
      <c r="L169" s="84"/>
      <c r="M169" s="84"/>
      <c r="N169" s="84"/>
      <c r="O169" s="84"/>
    </row>
    <row r="170" spans="1:15" ht="15.75">
      <c r="A170" s="83" t="s">
        <v>410</v>
      </c>
      <c r="B170" s="88" t="s">
        <v>399</v>
      </c>
      <c r="C170" s="78">
        <f t="shared" si="2"/>
        <v>1</v>
      </c>
      <c r="D170" s="84">
        <v>0</v>
      </c>
      <c r="E170" s="84">
        <v>0</v>
      </c>
      <c r="F170" s="103">
        <v>1</v>
      </c>
      <c r="G170" s="84"/>
      <c r="H170" s="84"/>
      <c r="I170" s="84"/>
      <c r="J170" s="84"/>
      <c r="K170" s="84"/>
      <c r="L170" s="84"/>
      <c r="M170" s="84"/>
      <c r="N170" s="84"/>
      <c r="O170" s="84"/>
    </row>
    <row r="171" spans="1:15" ht="15.75">
      <c r="A171" s="83" t="s">
        <v>411</v>
      </c>
      <c r="B171" s="88" t="s">
        <v>399</v>
      </c>
      <c r="C171" s="78">
        <f t="shared" si="2"/>
        <v>0</v>
      </c>
      <c r="D171" s="84">
        <v>0</v>
      </c>
      <c r="E171" s="84">
        <v>0</v>
      </c>
      <c r="F171" s="84">
        <v>0</v>
      </c>
      <c r="G171" s="84"/>
      <c r="H171" s="84"/>
      <c r="I171" s="84"/>
      <c r="J171" s="84"/>
      <c r="K171" s="84"/>
      <c r="L171" s="84"/>
      <c r="M171" s="84"/>
      <c r="N171" s="84"/>
      <c r="O171" s="84"/>
    </row>
    <row r="172" spans="1:15" ht="15.75">
      <c r="A172" s="83" t="s">
        <v>412</v>
      </c>
      <c r="B172" s="88" t="s">
        <v>399</v>
      </c>
      <c r="C172" s="78">
        <f t="shared" si="2"/>
        <v>0</v>
      </c>
      <c r="D172" s="84">
        <v>0</v>
      </c>
      <c r="E172" s="84">
        <v>0</v>
      </c>
      <c r="F172" s="84">
        <v>0</v>
      </c>
      <c r="G172" s="84"/>
      <c r="H172" s="84"/>
      <c r="I172" s="84"/>
      <c r="J172" s="84"/>
      <c r="K172" s="84"/>
      <c r="L172" s="84"/>
      <c r="M172" s="84"/>
      <c r="N172" s="84"/>
      <c r="O172" s="84"/>
    </row>
    <row r="173" spans="1:15" ht="15.75">
      <c r="A173" s="83" t="s">
        <v>413</v>
      </c>
      <c r="B173" s="88" t="s">
        <v>414</v>
      </c>
      <c r="C173" s="78">
        <f t="shared" si="2"/>
        <v>0</v>
      </c>
      <c r="D173" s="84">
        <v>0</v>
      </c>
      <c r="E173" s="84">
        <v>0</v>
      </c>
      <c r="F173" s="84">
        <v>0</v>
      </c>
      <c r="G173" s="84">
        <v>0</v>
      </c>
      <c r="H173" s="84"/>
      <c r="I173" s="84"/>
      <c r="J173" s="84"/>
      <c r="K173" s="84"/>
      <c r="L173" s="84"/>
      <c r="M173" s="84"/>
      <c r="N173" s="84"/>
      <c r="O173" s="84"/>
    </row>
    <row r="174" spans="1:15" ht="15.75">
      <c r="A174" s="83" t="s">
        <v>415</v>
      </c>
      <c r="B174" s="88" t="s">
        <v>414</v>
      </c>
      <c r="C174" s="78">
        <f t="shared" si="2"/>
        <v>0</v>
      </c>
      <c r="D174" s="84">
        <v>0</v>
      </c>
      <c r="E174" s="84">
        <v>0</v>
      </c>
      <c r="F174" s="84">
        <v>0</v>
      </c>
      <c r="G174" s="84">
        <v>0</v>
      </c>
      <c r="H174" s="84"/>
      <c r="I174" s="84"/>
      <c r="J174" s="84"/>
      <c r="K174" s="84"/>
      <c r="L174" s="84"/>
      <c r="M174" s="84"/>
      <c r="N174" s="84"/>
      <c r="O174" s="84"/>
    </row>
    <row r="175" spans="1:15" ht="15.75">
      <c r="A175" s="83" t="s">
        <v>416</v>
      </c>
      <c r="B175" s="88" t="s">
        <v>414</v>
      </c>
      <c r="C175" s="78">
        <f t="shared" si="2"/>
        <v>0</v>
      </c>
      <c r="D175" s="84">
        <v>0</v>
      </c>
      <c r="E175" s="103">
        <v>0</v>
      </c>
      <c r="F175" s="84">
        <v>0</v>
      </c>
      <c r="G175" s="84">
        <v>0</v>
      </c>
      <c r="H175" s="84"/>
      <c r="I175" s="84"/>
      <c r="J175" s="84"/>
      <c r="K175" s="84"/>
      <c r="L175" s="84"/>
      <c r="M175" s="84"/>
      <c r="N175" s="84"/>
      <c r="O175" s="84"/>
    </row>
    <row r="176" spans="1:15" ht="15.75">
      <c r="A176" s="83" t="s">
        <v>417</v>
      </c>
      <c r="B176" s="88" t="s">
        <v>414</v>
      </c>
      <c r="C176" s="78">
        <f t="shared" si="2"/>
        <v>0</v>
      </c>
      <c r="D176" s="84">
        <v>0</v>
      </c>
      <c r="E176" s="84">
        <v>0</v>
      </c>
      <c r="F176" s="84">
        <v>0</v>
      </c>
      <c r="G176" s="84">
        <v>0</v>
      </c>
      <c r="H176" s="84"/>
      <c r="I176" s="84"/>
      <c r="J176" s="84"/>
      <c r="K176" s="84"/>
      <c r="L176" s="84"/>
      <c r="M176" s="84"/>
      <c r="N176" s="84"/>
      <c r="O176" s="84"/>
    </row>
    <row r="177" spans="1:15" ht="15.75">
      <c r="A177" s="83" t="s">
        <v>418</v>
      </c>
      <c r="B177" s="88" t="s">
        <v>414</v>
      </c>
      <c r="C177" s="78">
        <f t="shared" si="2"/>
        <v>1</v>
      </c>
      <c r="D177" s="84">
        <v>1</v>
      </c>
      <c r="E177" s="84">
        <v>0</v>
      </c>
      <c r="F177" s="84">
        <v>0</v>
      </c>
      <c r="G177" s="84">
        <v>0</v>
      </c>
      <c r="H177" s="84"/>
      <c r="I177" s="84"/>
      <c r="J177" s="84"/>
      <c r="K177" s="84"/>
      <c r="L177" s="84"/>
      <c r="M177" s="84"/>
      <c r="N177" s="84"/>
      <c r="O177" s="84"/>
    </row>
    <row r="178" spans="1:15" ht="15.75">
      <c r="A178" s="83" t="s">
        <v>419</v>
      </c>
      <c r="B178" s="88" t="s">
        <v>414</v>
      </c>
      <c r="C178" s="78">
        <f t="shared" si="2"/>
        <v>0</v>
      </c>
      <c r="D178" s="84">
        <v>0</v>
      </c>
      <c r="E178" s="84">
        <v>0</v>
      </c>
      <c r="F178" s="84">
        <v>0</v>
      </c>
      <c r="G178" s="84">
        <v>0</v>
      </c>
      <c r="H178" s="84"/>
      <c r="I178" s="84"/>
      <c r="J178" s="84"/>
      <c r="K178" s="84"/>
      <c r="L178" s="84"/>
      <c r="M178" s="84"/>
      <c r="N178" s="84"/>
      <c r="O178" s="84"/>
    </row>
    <row r="179" spans="1:15" ht="15.75">
      <c r="A179" s="83" t="s">
        <v>420</v>
      </c>
      <c r="B179" s="88" t="s">
        <v>414</v>
      </c>
      <c r="C179" s="78">
        <f t="shared" si="2"/>
        <v>1</v>
      </c>
      <c r="D179" s="84">
        <v>1</v>
      </c>
      <c r="E179" s="84">
        <v>0</v>
      </c>
      <c r="F179" s="84">
        <v>0</v>
      </c>
      <c r="G179" s="84">
        <v>0</v>
      </c>
      <c r="H179" s="84"/>
      <c r="I179" s="84"/>
      <c r="J179" s="84"/>
      <c r="K179" s="84"/>
      <c r="L179" s="84"/>
      <c r="M179" s="84"/>
      <c r="N179" s="84"/>
      <c r="O179" s="84"/>
    </row>
    <row r="180" spans="1:15" ht="15.75">
      <c r="A180" s="83" t="s">
        <v>421</v>
      </c>
      <c r="B180" s="88" t="s">
        <v>414</v>
      </c>
      <c r="C180" s="78">
        <f t="shared" si="2"/>
        <v>0</v>
      </c>
      <c r="D180" s="84">
        <v>0</v>
      </c>
      <c r="E180" s="84">
        <v>0</v>
      </c>
      <c r="F180" s="84">
        <v>0</v>
      </c>
      <c r="G180" s="84">
        <v>0</v>
      </c>
      <c r="H180" s="84"/>
      <c r="I180" s="84"/>
      <c r="J180" s="84"/>
      <c r="K180" s="84"/>
      <c r="L180" s="84"/>
      <c r="M180" s="84"/>
      <c r="N180" s="84"/>
      <c r="O180" s="84"/>
    </row>
    <row r="181" spans="1:15" ht="15.75">
      <c r="A181" s="83" t="s">
        <v>422</v>
      </c>
      <c r="B181" s="88" t="s">
        <v>414</v>
      </c>
      <c r="C181" s="78">
        <f t="shared" si="2"/>
        <v>2</v>
      </c>
      <c r="D181" s="84">
        <v>0</v>
      </c>
      <c r="E181" s="84">
        <v>0</v>
      </c>
      <c r="F181" s="84">
        <v>0</v>
      </c>
      <c r="G181" s="84">
        <v>2</v>
      </c>
      <c r="H181" s="84"/>
      <c r="I181" s="84"/>
      <c r="J181" s="84"/>
      <c r="K181" s="84"/>
      <c r="L181" s="84"/>
      <c r="M181" s="84"/>
      <c r="N181" s="84"/>
      <c r="O181" s="84"/>
    </row>
    <row r="182" spans="1:15" ht="15.75">
      <c r="A182" s="83" t="s">
        <v>423</v>
      </c>
      <c r="B182" s="88" t="s">
        <v>414</v>
      </c>
      <c r="C182" s="78">
        <f t="shared" si="2"/>
        <v>0</v>
      </c>
      <c r="D182" s="84">
        <v>0</v>
      </c>
      <c r="E182" s="84">
        <v>0</v>
      </c>
      <c r="F182" s="84">
        <v>0</v>
      </c>
      <c r="G182" s="84">
        <v>0</v>
      </c>
      <c r="H182" s="84"/>
      <c r="I182" s="84"/>
      <c r="J182" s="84"/>
      <c r="K182" s="84"/>
      <c r="L182" s="84"/>
      <c r="M182" s="84"/>
      <c r="N182" s="84"/>
      <c r="O182" s="84"/>
    </row>
    <row r="183" spans="1:15" ht="15.75">
      <c r="A183" s="83" t="s">
        <v>424</v>
      </c>
      <c r="B183" s="88" t="s">
        <v>414</v>
      </c>
      <c r="C183" s="78">
        <f t="shared" si="2"/>
        <v>1</v>
      </c>
      <c r="D183" s="84">
        <v>0</v>
      </c>
      <c r="E183" s="84">
        <v>0</v>
      </c>
      <c r="F183" s="84">
        <v>0</v>
      </c>
      <c r="G183" s="84">
        <v>1</v>
      </c>
      <c r="H183" s="84"/>
      <c r="I183" s="84"/>
      <c r="J183" s="84"/>
      <c r="K183" s="84"/>
      <c r="L183" s="84"/>
      <c r="M183" s="84"/>
      <c r="N183" s="84"/>
      <c r="O183" s="84"/>
    </row>
    <row r="184" spans="1:15" ht="15.75">
      <c r="A184" s="83" t="s">
        <v>425</v>
      </c>
      <c r="B184" s="88" t="s">
        <v>414</v>
      </c>
      <c r="C184" s="78">
        <f t="shared" si="2"/>
        <v>1</v>
      </c>
      <c r="D184" s="84">
        <v>0</v>
      </c>
      <c r="E184" s="84">
        <v>0</v>
      </c>
      <c r="F184" s="84">
        <v>0</v>
      </c>
      <c r="G184" s="84">
        <v>1</v>
      </c>
      <c r="H184" s="84"/>
      <c r="I184" s="84"/>
      <c r="J184" s="84"/>
      <c r="K184" s="84"/>
      <c r="L184" s="84"/>
      <c r="M184" s="84"/>
      <c r="N184" s="84"/>
      <c r="O184" s="84"/>
    </row>
    <row r="185" spans="1:15" ht="15.75">
      <c r="A185" s="83" t="s">
        <v>426</v>
      </c>
      <c r="B185" s="88" t="s">
        <v>414</v>
      </c>
      <c r="C185" s="78">
        <f t="shared" si="2"/>
        <v>1</v>
      </c>
      <c r="D185" s="84">
        <v>0</v>
      </c>
      <c r="E185" s="84">
        <v>0</v>
      </c>
      <c r="F185" s="84">
        <v>0</v>
      </c>
      <c r="G185" s="84">
        <v>1</v>
      </c>
      <c r="H185" s="84"/>
      <c r="I185" s="84"/>
      <c r="J185" s="84"/>
      <c r="K185" s="84"/>
      <c r="L185" s="84"/>
      <c r="M185" s="84"/>
      <c r="N185" s="84"/>
      <c r="O185" s="84"/>
    </row>
    <row r="186" spans="1:15" ht="15.75">
      <c r="A186" s="83" t="s">
        <v>427</v>
      </c>
      <c r="B186" s="88" t="s">
        <v>414</v>
      </c>
      <c r="C186" s="78">
        <f t="shared" si="2"/>
        <v>1</v>
      </c>
      <c r="D186" s="84">
        <v>0</v>
      </c>
      <c r="E186" s="84">
        <v>0</v>
      </c>
      <c r="F186" s="84">
        <v>0</v>
      </c>
      <c r="G186" s="84">
        <v>1</v>
      </c>
      <c r="H186" s="84"/>
      <c r="I186" s="84"/>
      <c r="J186" s="84"/>
      <c r="K186" s="84"/>
      <c r="L186" s="84"/>
      <c r="M186" s="84"/>
      <c r="N186" s="84"/>
      <c r="O186" s="84"/>
    </row>
    <row r="187" spans="1:15" ht="15.75">
      <c r="A187" s="83" t="s">
        <v>428</v>
      </c>
      <c r="B187" s="88" t="s">
        <v>414</v>
      </c>
      <c r="C187" s="78">
        <f t="shared" si="2"/>
        <v>0</v>
      </c>
      <c r="D187" s="84">
        <v>0</v>
      </c>
      <c r="E187" s="84">
        <v>0</v>
      </c>
      <c r="F187" s="84">
        <v>0</v>
      </c>
      <c r="G187" s="84">
        <v>0</v>
      </c>
      <c r="H187" s="84"/>
      <c r="I187" s="84"/>
      <c r="J187" s="84"/>
      <c r="K187" s="84"/>
      <c r="L187" s="84"/>
      <c r="M187" s="84"/>
      <c r="N187" s="84"/>
      <c r="O187" s="84"/>
    </row>
    <row r="188" spans="1:15" ht="15.75">
      <c r="A188" s="83" t="s">
        <v>429</v>
      </c>
      <c r="B188" s="88" t="s">
        <v>414</v>
      </c>
      <c r="C188" s="78">
        <f t="shared" si="2"/>
        <v>0</v>
      </c>
      <c r="D188" s="84">
        <v>0</v>
      </c>
      <c r="E188" s="84">
        <v>0</v>
      </c>
      <c r="F188" s="84">
        <v>0</v>
      </c>
      <c r="G188" s="84">
        <v>0</v>
      </c>
      <c r="H188" s="84"/>
      <c r="I188" s="84"/>
      <c r="J188" s="84"/>
      <c r="K188" s="84"/>
      <c r="L188" s="84"/>
      <c r="M188" s="84"/>
      <c r="N188" s="84"/>
      <c r="O188" s="84"/>
    </row>
    <row r="189" spans="1:15" ht="15.75">
      <c r="A189" s="83" t="s">
        <v>629</v>
      </c>
      <c r="B189" s="88" t="s">
        <v>430</v>
      </c>
      <c r="C189" s="78">
        <f t="shared" si="2"/>
        <v>0</v>
      </c>
      <c r="D189" s="128"/>
      <c r="E189" s="84">
        <v>0</v>
      </c>
      <c r="F189" s="84">
        <v>0</v>
      </c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ht="15.75">
      <c r="A190" s="83" t="s">
        <v>628</v>
      </c>
      <c r="B190" s="88" t="s">
        <v>430</v>
      </c>
      <c r="C190" s="78">
        <f t="shared" si="2"/>
        <v>4</v>
      </c>
      <c r="D190" s="128"/>
      <c r="E190" s="84">
        <v>2</v>
      </c>
      <c r="F190" s="84">
        <v>2</v>
      </c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ht="15.75">
      <c r="A191" s="83" t="s">
        <v>622</v>
      </c>
      <c r="B191" s="88" t="s">
        <v>430</v>
      </c>
      <c r="C191" s="78">
        <f t="shared" si="2"/>
        <v>1</v>
      </c>
      <c r="D191" s="128"/>
      <c r="E191" s="84">
        <v>1</v>
      </c>
      <c r="F191" s="84">
        <v>0</v>
      </c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ht="15.75">
      <c r="A192" s="83" t="s">
        <v>618</v>
      </c>
      <c r="B192" s="88" t="s">
        <v>430</v>
      </c>
      <c r="C192" s="78">
        <f t="shared" si="2"/>
        <v>1</v>
      </c>
      <c r="D192" s="128"/>
      <c r="E192" s="84">
        <v>0</v>
      </c>
      <c r="F192" s="84">
        <v>1</v>
      </c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ht="15.75">
      <c r="A193" s="83" t="s">
        <v>615</v>
      </c>
      <c r="B193" s="88" t="s">
        <v>430</v>
      </c>
      <c r="C193" s="78">
        <f t="shared" si="2"/>
        <v>1</v>
      </c>
      <c r="D193" s="128"/>
      <c r="E193" s="84">
        <v>0</v>
      </c>
      <c r="F193" s="84">
        <v>1</v>
      </c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ht="15.75">
      <c r="A194" s="83" t="s">
        <v>614</v>
      </c>
      <c r="B194" s="88" t="s">
        <v>430</v>
      </c>
      <c r="C194" s="78">
        <f t="shared" si="2"/>
        <v>0</v>
      </c>
      <c r="D194" s="128"/>
      <c r="E194" s="84">
        <v>0</v>
      </c>
      <c r="F194" s="84">
        <v>0</v>
      </c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ht="15.75">
      <c r="A195" s="83" t="s">
        <v>620</v>
      </c>
      <c r="B195" s="88" t="s">
        <v>430</v>
      </c>
      <c r="C195" s="78">
        <f aca="true" t="shared" si="3" ref="C195:C258">SUM(D195:O195)</f>
        <v>0</v>
      </c>
      <c r="D195" s="128"/>
      <c r="E195" s="84">
        <v>0</v>
      </c>
      <c r="F195" s="84">
        <v>0</v>
      </c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ht="15.75">
      <c r="A196" s="83" t="s">
        <v>617</v>
      </c>
      <c r="B196" s="88" t="s">
        <v>430</v>
      </c>
      <c r="C196" s="78">
        <f t="shared" si="3"/>
        <v>0</v>
      </c>
      <c r="D196" s="128"/>
      <c r="E196" s="84">
        <v>0</v>
      </c>
      <c r="F196" s="84">
        <v>0</v>
      </c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ht="15.75">
      <c r="A197" s="83" t="s">
        <v>623</v>
      </c>
      <c r="B197" s="88" t="s">
        <v>430</v>
      </c>
      <c r="C197" s="78">
        <f t="shared" si="3"/>
        <v>0</v>
      </c>
      <c r="D197" s="128"/>
      <c r="E197" s="84">
        <v>0</v>
      </c>
      <c r="F197" s="84">
        <v>0</v>
      </c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ht="15.75">
      <c r="A198" s="83" t="s">
        <v>626</v>
      </c>
      <c r="B198" s="88" t="s">
        <v>430</v>
      </c>
      <c r="C198" s="78">
        <f t="shared" si="3"/>
        <v>0</v>
      </c>
      <c r="D198" s="128"/>
      <c r="E198" s="84">
        <v>0</v>
      </c>
      <c r="F198" s="84">
        <v>0</v>
      </c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ht="15.75">
      <c r="A199" s="83" t="s">
        <v>619</v>
      </c>
      <c r="B199" s="88" t="s">
        <v>430</v>
      </c>
      <c r="C199" s="78">
        <f t="shared" si="3"/>
        <v>0</v>
      </c>
      <c r="D199" s="128"/>
      <c r="E199" s="84">
        <v>0</v>
      </c>
      <c r="F199" s="84">
        <v>0</v>
      </c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ht="15.75">
      <c r="A200" s="83" t="s">
        <v>627</v>
      </c>
      <c r="B200" s="88" t="s">
        <v>430</v>
      </c>
      <c r="C200" s="78">
        <f t="shared" si="3"/>
        <v>0</v>
      </c>
      <c r="D200" s="128"/>
      <c r="E200" s="84">
        <v>0</v>
      </c>
      <c r="F200" s="84">
        <v>0</v>
      </c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ht="15.75">
      <c r="A201" s="83" t="s">
        <v>625</v>
      </c>
      <c r="B201" s="88" t="s">
        <v>430</v>
      </c>
      <c r="C201" s="78">
        <f t="shared" si="3"/>
        <v>1</v>
      </c>
      <c r="D201" s="128"/>
      <c r="E201" s="84">
        <v>1</v>
      </c>
      <c r="F201" s="84">
        <v>0</v>
      </c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ht="15.75">
      <c r="A202" s="83" t="s">
        <v>624</v>
      </c>
      <c r="B202" s="88" t="s">
        <v>430</v>
      </c>
      <c r="C202" s="78">
        <f t="shared" si="3"/>
        <v>1</v>
      </c>
      <c r="D202" s="128"/>
      <c r="E202" s="84">
        <v>1</v>
      </c>
      <c r="F202" s="84">
        <v>0</v>
      </c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ht="15.75">
      <c r="A203" s="83" t="s">
        <v>621</v>
      </c>
      <c r="B203" s="88" t="s">
        <v>430</v>
      </c>
      <c r="C203" s="78">
        <f t="shared" si="3"/>
        <v>1</v>
      </c>
      <c r="D203" s="128"/>
      <c r="E203" s="84">
        <v>1</v>
      </c>
      <c r="F203" s="84">
        <v>0</v>
      </c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ht="15.75">
      <c r="A204" s="83" t="s">
        <v>616</v>
      </c>
      <c r="B204" s="88" t="s">
        <v>430</v>
      </c>
      <c r="C204" s="78">
        <f t="shared" si="3"/>
        <v>0</v>
      </c>
      <c r="D204" s="128"/>
      <c r="E204" s="84">
        <v>0</v>
      </c>
      <c r="F204" s="84">
        <v>0</v>
      </c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ht="15.75">
      <c r="A205" s="83" t="s">
        <v>310</v>
      </c>
      <c r="B205" s="88" t="s">
        <v>77</v>
      </c>
      <c r="C205" s="78">
        <f t="shared" si="3"/>
        <v>0</v>
      </c>
      <c r="D205" s="84">
        <v>0</v>
      </c>
      <c r="E205" s="84">
        <v>0</v>
      </c>
      <c r="F205" s="84">
        <v>0</v>
      </c>
      <c r="G205" s="128"/>
      <c r="H205" s="84"/>
      <c r="I205" s="84"/>
      <c r="J205" s="84"/>
      <c r="K205" s="84"/>
      <c r="L205" s="84"/>
      <c r="M205" s="84"/>
      <c r="N205" s="84"/>
      <c r="O205" s="84"/>
    </row>
    <row r="206" spans="1:15" ht="15.75">
      <c r="A206" s="83" t="s">
        <v>311</v>
      </c>
      <c r="B206" s="88" t="s">
        <v>77</v>
      </c>
      <c r="C206" s="78">
        <f t="shared" si="3"/>
        <v>0</v>
      </c>
      <c r="D206" s="84">
        <v>0</v>
      </c>
      <c r="E206" s="84">
        <v>0</v>
      </c>
      <c r="F206" s="84">
        <v>0</v>
      </c>
      <c r="G206" s="128"/>
      <c r="H206" s="84"/>
      <c r="I206" s="84"/>
      <c r="J206" s="84"/>
      <c r="K206" s="84"/>
      <c r="L206" s="84"/>
      <c r="M206" s="84"/>
      <c r="N206" s="84"/>
      <c r="O206" s="84"/>
    </row>
    <row r="207" spans="1:15" ht="15.75">
      <c r="A207" s="83" t="s">
        <v>312</v>
      </c>
      <c r="B207" s="88" t="s">
        <v>77</v>
      </c>
      <c r="C207" s="78">
        <f t="shared" si="3"/>
        <v>0</v>
      </c>
      <c r="D207" s="84">
        <v>0</v>
      </c>
      <c r="E207" s="84">
        <v>0</v>
      </c>
      <c r="F207" s="84">
        <v>0</v>
      </c>
      <c r="G207" s="128"/>
      <c r="H207" s="84"/>
      <c r="I207" s="84"/>
      <c r="J207" s="84"/>
      <c r="K207" s="84"/>
      <c r="L207" s="84"/>
      <c r="M207" s="84"/>
      <c r="N207" s="84"/>
      <c r="O207" s="84"/>
    </row>
    <row r="208" spans="1:15" ht="15.75">
      <c r="A208" s="83" t="s">
        <v>534</v>
      </c>
      <c r="B208" s="88" t="s">
        <v>77</v>
      </c>
      <c r="C208" s="78">
        <f t="shared" si="3"/>
        <v>0</v>
      </c>
      <c r="D208" s="84">
        <v>0</v>
      </c>
      <c r="E208" s="84">
        <v>0</v>
      </c>
      <c r="F208" s="84">
        <v>0</v>
      </c>
      <c r="G208" s="128"/>
      <c r="H208" s="84"/>
      <c r="I208" s="84"/>
      <c r="J208" s="84"/>
      <c r="K208" s="84"/>
      <c r="L208" s="84"/>
      <c r="M208" s="84"/>
      <c r="N208" s="84"/>
      <c r="O208" s="84"/>
    </row>
    <row r="209" spans="1:15" ht="15.75">
      <c r="A209" s="83" t="s">
        <v>313</v>
      </c>
      <c r="B209" s="88" t="s">
        <v>77</v>
      </c>
      <c r="C209" s="78">
        <f t="shared" si="3"/>
        <v>0</v>
      </c>
      <c r="D209" s="84">
        <v>0</v>
      </c>
      <c r="E209" s="103">
        <v>0</v>
      </c>
      <c r="F209" s="84">
        <v>0</v>
      </c>
      <c r="G209" s="128"/>
      <c r="H209" s="84"/>
      <c r="I209" s="84"/>
      <c r="J209" s="84"/>
      <c r="K209" s="84"/>
      <c r="L209" s="84"/>
      <c r="M209" s="84"/>
      <c r="N209" s="84"/>
      <c r="O209" s="84"/>
    </row>
    <row r="210" spans="1:15" ht="15.75">
      <c r="A210" s="83" t="s">
        <v>533</v>
      </c>
      <c r="B210" s="88" t="s">
        <v>77</v>
      </c>
      <c r="C210" s="78">
        <f t="shared" si="3"/>
        <v>0</v>
      </c>
      <c r="D210" s="84">
        <v>0</v>
      </c>
      <c r="E210" s="84">
        <v>0</v>
      </c>
      <c r="F210" s="84">
        <v>0</v>
      </c>
      <c r="G210" s="128"/>
      <c r="H210" s="84"/>
      <c r="I210" s="84"/>
      <c r="J210" s="84"/>
      <c r="K210" s="84"/>
      <c r="L210" s="84"/>
      <c r="M210" s="84"/>
      <c r="N210" s="84"/>
      <c r="O210" s="84"/>
    </row>
    <row r="211" spans="1:15" ht="15.75">
      <c r="A211" s="83" t="s">
        <v>314</v>
      </c>
      <c r="B211" s="88" t="s">
        <v>77</v>
      </c>
      <c r="C211" s="78">
        <f t="shared" si="3"/>
        <v>0</v>
      </c>
      <c r="D211" s="84">
        <v>0</v>
      </c>
      <c r="E211" s="84">
        <v>0</v>
      </c>
      <c r="F211" s="84">
        <v>0</v>
      </c>
      <c r="G211" s="128"/>
      <c r="H211" s="84"/>
      <c r="I211" s="84"/>
      <c r="J211" s="84"/>
      <c r="K211" s="84"/>
      <c r="L211" s="84"/>
      <c r="M211" s="84"/>
      <c r="N211" s="84"/>
      <c r="O211" s="84"/>
    </row>
    <row r="212" spans="1:15" ht="15.75">
      <c r="A212" s="83" t="s">
        <v>315</v>
      </c>
      <c r="B212" s="88" t="s">
        <v>77</v>
      </c>
      <c r="C212" s="78">
        <f t="shared" si="3"/>
        <v>1</v>
      </c>
      <c r="D212" s="84">
        <v>0</v>
      </c>
      <c r="E212" s="84">
        <v>1</v>
      </c>
      <c r="F212" s="84">
        <v>0</v>
      </c>
      <c r="G212" s="128"/>
      <c r="H212" s="84"/>
      <c r="I212" s="84"/>
      <c r="J212" s="84"/>
      <c r="K212" s="84"/>
      <c r="L212" s="84"/>
      <c r="M212" s="84"/>
      <c r="N212" s="84"/>
      <c r="O212" s="84"/>
    </row>
    <row r="213" spans="1:15" ht="15.75">
      <c r="A213" s="83" t="s">
        <v>316</v>
      </c>
      <c r="B213" s="88" t="s">
        <v>77</v>
      </c>
      <c r="C213" s="78">
        <f t="shared" si="3"/>
        <v>2</v>
      </c>
      <c r="D213" s="84">
        <v>1</v>
      </c>
      <c r="E213" s="84">
        <v>1</v>
      </c>
      <c r="F213" s="84">
        <v>0</v>
      </c>
      <c r="G213" s="128"/>
      <c r="H213" s="84"/>
      <c r="I213" s="84"/>
      <c r="J213" s="84"/>
      <c r="K213" s="84"/>
      <c r="L213" s="84"/>
      <c r="M213" s="84"/>
      <c r="N213" s="84"/>
      <c r="O213" s="84"/>
    </row>
    <row r="214" spans="1:15" ht="15.75">
      <c r="A214" s="83" t="s">
        <v>317</v>
      </c>
      <c r="B214" s="88" t="s">
        <v>77</v>
      </c>
      <c r="C214" s="78">
        <f t="shared" si="3"/>
        <v>2</v>
      </c>
      <c r="D214" s="84">
        <v>0</v>
      </c>
      <c r="E214" s="84">
        <v>2</v>
      </c>
      <c r="F214" s="84">
        <v>0</v>
      </c>
      <c r="G214" s="128"/>
      <c r="H214" s="84"/>
      <c r="I214" s="84"/>
      <c r="J214" s="84"/>
      <c r="K214" s="84"/>
      <c r="L214" s="84"/>
      <c r="M214" s="84"/>
      <c r="N214" s="84"/>
      <c r="O214" s="84"/>
    </row>
    <row r="215" spans="1:15" ht="15.75">
      <c r="A215" s="83" t="s">
        <v>318</v>
      </c>
      <c r="B215" s="88" t="s">
        <v>77</v>
      </c>
      <c r="C215" s="78">
        <f t="shared" si="3"/>
        <v>1</v>
      </c>
      <c r="D215" s="84">
        <v>0</v>
      </c>
      <c r="E215" s="84">
        <v>1</v>
      </c>
      <c r="F215" s="84">
        <v>0</v>
      </c>
      <c r="G215" s="128"/>
      <c r="H215" s="84"/>
      <c r="I215" s="84"/>
      <c r="J215" s="84"/>
      <c r="K215" s="84"/>
      <c r="L215" s="84"/>
      <c r="M215" s="84"/>
      <c r="N215" s="84"/>
      <c r="O215" s="84"/>
    </row>
    <row r="216" spans="1:15" ht="15.75">
      <c r="A216" s="83" t="s">
        <v>535</v>
      </c>
      <c r="B216" s="88" t="s">
        <v>77</v>
      </c>
      <c r="C216" s="78">
        <f t="shared" si="3"/>
        <v>0</v>
      </c>
      <c r="D216" s="84">
        <v>0</v>
      </c>
      <c r="E216" s="84">
        <v>0</v>
      </c>
      <c r="F216" s="84">
        <v>0</v>
      </c>
      <c r="G216" s="128"/>
      <c r="H216" s="84"/>
      <c r="I216" s="84"/>
      <c r="J216" s="84"/>
      <c r="K216" s="84"/>
      <c r="L216" s="84"/>
      <c r="M216" s="84"/>
      <c r="N216" s="84"/>
      <c r="O216" s="84"/>
    </row>
    <row r="217" spans="1:15" ht="15.75">
      <c r="A217" s="83" t="s">
        <v>319</v>
      </c>
      <c r="B217" s="88" t="s">
        <v>77</v>
      </c>
      <c r="C217" s="78">
        <f t="shared" si="3"/>
        <v>0</v>
      </c>
      <c r="D217" s="84">
        <v>0</v>
      </c>
      <c r="E217" s="84">
        <v>0</v>
      </c>
      <c r="F217" s="84">
        <v>0</v>
      </c>
      <c r="G217" s="128"/>
      <c r="H217" s="84"/>
      <c r="I217" s="84"/>
      <c r="J217" s="84"/>
      <c r="K217" s="84"/>
      <c r="L217" s="84"/>
      <c r="M217" s="84"/>
      <c r="N217" s="84"/>
      <c r="O217" s="84"/>
    </row>
    <row r="218" spans="1:15" ht="15.75">
      <c r="A218" s="83" t="s">
        <v>320</v>
      </c>
      <c r="B218" s="88" t="s">
        <v>77</v>
      </c>
      <c r="C218" s="78">
        <f t="shared" si="3"/>
        <v>0</v>
      </c>
      <c r="D218" s="84">
        <v>0</v>
      </c>
      <c r="E218" s="84">
        <v>0</v>
      </c>
      <c r="F218" s="84">
        <v>0</v>
      </c>
      <c r="G218" s="128"/>
      <c r="H218" s="84"/>
      <c r="I218" s="84"/>
      <c r="J218" s="84"/>
      <c r="K218" s="84"/>
      <c r="L218" s="84"/>
      <c r="M218" s="84"/>
      <c r="N218" s="84"/>
      <c r="O218" s="84"/>
    </row>
    <row r="219" spans="1:15" ht="15.75">
      <c r="A219" s="83" t="s">
        <v>321</v>
      </c>
      <c r="B219" s="88" t="s">
        <v>77</v>
      </c>
      <c r="C219" s="78">
        <f t="shared" si="3"/>
        <v>0</v>
      </c>
      <c r="D219" s="84">
        <v>0</v>
      </c>
      <c r="E219" s="84">
        <v>0</v>
      </c>
      <c r="F219" s="84">
        <v>0</v>
      </c>
      <c r="G219" s="128"/>
      <c r="H219" s="84"/>
      <c r="I219" s="84"/>
      <c r="J219" s="84"/>
      <c r="K219" s="84"/>
      <c r="L219" s="84"/>
      <c r="M219" s="84"/>
      <c r="N219" s="84"/>
      <c r="O219" s="84"/>
    </row>
    <row r="220" spans="1:15" ht="15.75">
      <c r="A220" s="83" t="s">
        <v>536</v>
      </c>
      <c r="B220" s="88" t="s">
        <v>77</v>
      </c>
      <c r="C220" s="78">
        <f t="shared" si="3"/>
        <v>0</v>
      </c>
      <c r="D220" s="84">
        <v>0</v>
      </c>
      <c r="E220" s="84">
        <v>0</v>
      </c>
      <c r="F220" s="84">
        <v>0</v>
      </c>
      <c r="G220" s="128"/>
      <c r="H220" s="84"/>
      <c r="I220" s="84"/>
      <c r="J220" s="84"/>
      <c r="K220" s="84"/>
      <c r="L220" s="84"/>
      <c r="M220" s="84"/>
      <c r="N220" s="84"/>
      <c r="O220" s="84"/>
    </row>
    <row r="221" spans="1:15" ht="15.75">
      <c r="A221" s="83" t="s">
        <v>431</v>
      </c>
      <c r="B221" s="88" t="s">
        <v>432</v>
      </c>
      <c r="C221" s="78">
        <f t="shared" si="3"/>
        <v>0</v>
      </c>
      <c r="D221" s="84">
        <v>0</v>
      </c>
      <c r="E221" s="84">
        <v>0</v>
      </c>
      <c r="F221" s="84">
        <v>0</v>
      </c>
      <c r="G221" s="128"/>
      <c r="H221" s="84"/>
      <c r="I221" s="84"/>
      <c r="J221" s="84"/>
      <c r="K221" s="84"/>
      <c r="L221" s="84"/>
      <c r="M221" s="84"/>
      <c r="N221" s="84"/>
      <c r="O221" s="84"/>
    </row>
    <row r="222" spans="1:15" ht="15.75">
      <c r="A222" s="83" t="s">
        <v>433</v>
      </c>
      <c r="B222" s="88" t="s">
        <v>432</v>
      </c>
      <c r="C222" s="78">
        <f t="shared" si="3"/>
        <v>0</v>
      </c>
      <c r="D222" s="84">
        <v>0</v>
      </c>
      <c r="E222" s="84">
        <v>0</v>
      </c>
      <c r="F222" s="84">
        <v>0</v>
      </c>
      <c r="G222" s="128"/>
      <c r="H222" s="84"/>
      <c r="I222" s="84"/>
      <c r="J222" s="84"/>
      <c r="K222" s="84"/>
      <c r="L222" s="84"/>
      <c r="M222" s="84"/>
      <c r="N222" s="84"/>
      <c r="O222" s="84"/>
    </row>
    <row r="223" spans="1:15" ht="15.75">
      <c r="A223" s="83" t="s">
        <v>434</v>
      </c>
      <c r="B223" s="88" t="s">
        <v>432</v>
      </c>
      <c r="C223" s="78">
        <f t="shared" si="3"/>
        <v>0</v>
      </c>
      <c r="D223" s="84">
        <v>0</v>
      </c>
      <c r="E223" s="84">
        <v>0</v>
      </c>
      <c r="F223" s="84">
        <v>0</v>
      </c>
      <c r="G223" s="128"/>
      <c r="H223" s="84"/>
      <c r="I223" s="84"/>
      <c r="J223" s="84"/>
      <c r="K223" s="84"/>
      <c r="L223" s="84"/>
      <c r="M223" s="84"/>
      <c r="N223" s="84"/>
      <c r="O223" s="84"/>
    </row>
    <row r="224" spans="1:15" ht="15.75">
      <c r="A224" s="83" t="s">
        <v>435</v>
      </c>
      <c r="B224" s="88" t="s">
        <v>432</v>
      </c>
      <c r="C224" s="78">
        <f t="shared" si="3"/>
        <v>0</v>
      </c>
      <c r="D224" s="84">
        <v>0</v>
      </c>
      <c r="E224" s="84">
        <v>0</v>
      </c>
      <c r="F224" s="84">
        <v>0</v>
      </c>
      <c r="G224" s="128"/>
      <c r="H224" s="84"/>
      <c r="I224" s="84"/>
      <c r="J224" s="84"/>
      <c r="K224" s="84"/>
      <c r="L224" s="84"/>
      <c r="M224" s="84"/>
      <c r="N224" s="84"/>
      <c r="O224" s="84"/>
    </row>
    <row r="225" spans="1:15" ht="15.75">
      <c r="A225" s="83" t="s">
        <v>436</v>
      </c>
      <c r="B225" s="88" t="s">
        <v>432</v>
      </c>
      <c r="C225" s="78">
        <f t="shared" si="3"/>
        <v>0</v>
      </c>
      <c r="D225" s="84">
        <v>0</v>
      </c>
      <c r="E225" s="84">
        <v>0</v>
      </c>
      <c r="F225" s="84">
        <v>0</v>
      </c>
      <c r="G225" s="128"/>
      <c r="H225" s="84"/>
      <c r="I225" s="84"/>
      <c r="J225" s="84"/>
      <c r="K225" s="84"/>
      <c r="L225" s="84"/>
      <c r="M225" s="84"/>
      <c r="N225" s="84"/>
      <c r="O225" s="84"/>
    </row>
    <row r="226" spans="1:15" ht="15.75">
      <c r="A226" s="83" t="s">
        <v>437</v>
      </c>
      <c r="B226" s="88" t="s">
        <v>432</v>
      </c>
      <c r="C226" s="78">
        <f t="shared" si="3"/>
        <v>0</v>
      </c>
      <c r="D226" s="84">
        <v>0</v>
      </c>
      <c r="E226" s="84">
        <v>0</v>
      </c>
      <c r="F226" s="84">
        <v>0</v>
      </c>
      <c r="G226" s="128"/>
      <c r="H226" s="84"/>
      <c r="I226" s="84"/>
      <c r="J226" s="84"/>
      <c r="K226" s="84"/>
      <c r="L226" s="84"/>
      <c r="M226" s="84"/>
      <c r="N226" s="84"/>
      <c r="O226" s="84"/>
    </row>
    <row r="227" spans="1:15" ht="15.75">
      <c r="A227" s="83" t="s">
        <v>438</v>
      </c>
      <c r="B227" s="88" t="s">
        <v>432</v>
      </c>
      <c r="C227" s="78">
        <f t="shared" si="3"/>
        <v>1</v>
      </c>
      <c r="D227" s="84">
        <v>0</v>
      </c>
      <c r="E227" s="84">
        <v>0</v>
      </c>
      <c r="F227" s="84">
        <v>1</v>
      </c>
      <c r="G227" s="128"/>
      <c r="H227" s="84"/>
      <c r="I227" s="84"/>
      <c r="J227" s="84"/>
      <c r="K227" s="84"/>
      <c r="L227" s="84"/>
      <c r="M227" s="84"/>
      <c r="N227" s="84"/>
      <c r="O227" s="84"/>
    </row>
    <row r="228" spans="1:15" ht="15.75">
      <c r="A228" s="83" t="s">
        <v>439</v>
      </c>
      <c r="B228" s="88" t="s">
        <v>432</v>
      </c>
      <c r="C228" s="78">
        <f t="shared" si="3"/>
        <v>0</v>
      </c>
      <c r="D228" s="84">
        <v>0</v>
      </c>
      <c r="E228" s="84">
        <v>0</v>
      </c>
      <c r="F228" s="84">
        <v>0</v>
      </c>
      <c r="G228" s="128"/>
      <c r="H228" s="84"/>
      <c r="I228" s="84"/>
      <c r="J228" s="84"/>
      <c r="K228" s="84"/>
      <c r="L228" s="84"/>
      <c r="M228" s="84"/>
      <c r="N228" s="84"/>
      <c r="O228" s="84"/>
    </row>
    <row r="229" spans="1:15" ht="15.75">
      <c r="A229" s="83" t="s">
        <v>440</v>
      </c>
      <c r="B229" s="88" t="s">
        <v>432</v>
      </c>
      <c r="C229" s="78">
        <f t="shared" si="3"/>
        <v>0</v>
      </c>
      <c r="D229" s="84">
        <v>0</v>
      </c>
      <c r="E229" s="84">
        <v>0</v>
      </c>
      <c r="F229" s="84">
        <v>0</v>
      </c>
      <c r="G229" s="128"/>
      <c r="H229" s="84"/>
      <c r="I229" s="84"/>
      <c r="J229" s="84"/>
      <c r="K229" s="84"/>
      <c r="L229" s="84"/>
      <c r="M229" s="84"/>
      <c r="N229" s="84"/>
      <c r="O229" s="84"/>
    </row>
    <row r="230" spans="1:15" ht="15.75">
      <c r="A230" s="83" t="s">
        <v>441</v>
      </c>
      <c r="B230" s="88" t="s">
        <v>432</v>
      </c>
      <c r="C230" s="78">
        <f t="shared" si="3"/>
        <v>0</v>
      </c>
      <c r="D230" s="84">
        <v>0</v>
      </c>
      <c r="E230" s="84">
        <v>0</v>
      </c>
      <c r="F230" s="84">
        <v>0</v>
      </c>
      <c r="G230" s="128"/>
      <c r="H230" s="84"/>
      <c r="I230" s="84"/>
      <c r="J230" s="84"/>
      <c r="K230" s="84"/>
      <c r="L230" s="84"/>
      <c r="M230" s="84"/>
      <c r="N230" s="84"/>
      <c r="O230" s="84"/>
    </row>
    <row r="231" spans="1:15" ht="15.75">
      <c r="A231" s="83" t="s">
        <v>442</v>
      </c>
      <c r="B231" s="88" t="s">
        <v>432</v>
      </c>
      <c r="C231" s="78">
        <f t="shared" si="3"/>
        <v>1</v>
      </c>
      <c r="D231" s="84">
        <v>0</v>
      </c>
      <c r="E231" s="84">
        <v>0</v>
      </c>
      <c r="F231" s="84">
        <v>1</v>
      </c>
      <c r="G231" s="128"/>
      <c r="H231" s="84"/>
      <c r="I231" s="84"/>
      <c r="J231" s="84"/>
      <c r="K231" s="84"/>
      <c r="L231" s="84"/>
      <c r="M231" s="84"/>
      <c r="N231" s="84"/>
      <c r="O231" s="84"/>
    </row>
    <row r="232" spans="1:15" ht="15.75">
      <c r="A232" s="83" t="s">
        <v>443</v>
      </c>
      <c r="B232" s="88" t="s">
        <v>432</v>
      </c>
      <c r="C232" s="78">
        <f t="shared" si="3"/>
        <v>0</v>
      </c>
      <c r="D232" s="84">
        <v>0</v>
      </c>
      <c r="E232" s="84">
        <v>0</v>
      </c>
      <c r="F232" s="84">
        <v>0</v>
      </c>
      <c r="G232" s="128"/>
      <c r="H232" s="84"/>
      <c r="I232" s="84"/>
      <c r="J232" s="84"/>
      <c r="K232" s="84"/>
      <c r="L232" s="84"/>
      <c r="M232" s="84"/>
      <c r="N232" s="84"/>
      <c r="O232" s="84"/>
    </row>
    <row r="233" spans="1:15" ht="15.75">
      <c r="A233" s="83" t="s">
        <v>444</v>
      </c>
      <c r="B233" s="88" t="s">
        <v>432</v>
      </c>
      <c r="C233" s="78">
        <f t="shared" si="3"/>
        <v>1</v>
      </c>
      <c r="D233" s="84">
        <v>0</v>
      </c>
      <c r="E233" s="84">
        <v>1</v>
      </c>
      <c r="F233" s="84">
        <v>0</v>
      </c>
      <c r="G233" s="128"/>
      <c r="H233" s="84"/>
      <c r="I233" s="84"/>
      <c r="J233" s="84"/>
      <c r="K233" s="84"/>
      <c r="L233" s="84"/>
      <c r="M233" s="84"/>
      <c r="N233" s="84"/>
      <c r="O233" s="84"/>
    </row>
    <row r="234" spans="1:15" ht="15.75">
      <c r="A234" s="83" t="s">
        <v>445</v>
      </c>
      <c r="B234" s="88" t="s">
        <v>446</v>
      </c>
      <c r="C234" s="78">
        <f t="shared" si="3"/>
        <v>0</v>
      </c>
      <c r="D234" s="84">
        <v>0</v>
      </c>
      <c r="E234" s="84">
        <v>0</v>
      </c>
      <c r="F234" s="84">
        <v>0</v>
      </c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ht="15.75">
      <c r="A235" s="83" t="s">
        <v>447</v>
      </c>
      <c r="B235" s="88" t="s">
        <v>446</v>
      </c>
      <c r="C235" s="78">
        <f t="shared" si="3"/>
        <v>0</v>
      </c>
      <c r="D235" s="84">
        <v>0</v>
      </c>
      <c r="E235" s="84">
        <v>0</v>
      </c>
      <c r="F235" s="84">
        <v>0</v>
      </c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ht="15.75">
      <c r="A236" s="83" t="s">
        <v>448</v>
      </c>
      <c r="B236" s="88" t="s">
        <v>446</v>
      </c>
      <c r="C236" s="78">
        <f t="shared" si="3"/>
        <v>1</v>
      </c>
      <c r="D236" s="84">
        <v>1</v>
      </c>
      <c r="E236" s="84">
        <v>0</v>
      </c>
      <c r="F236" s="84">
        <v>0</v>
      </c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ht="15.75">
      <c r="A237" s="83" t="s">
        <v>449</v>
      </c>
      <c r="B237" s="88" t="s">
        <v>446</v>
      </c>
      <c r="C237" s="78">
        <f t="shared" si="3"/>
        <v>0</v>
      </c>
      <c r="D237" s="84">
        <v>0</v>
      </c>
      <c r="E237" s="84">
        <v>0</v>
      </c>
      <c r="F237" s="84">
        <v>0</v>
      </c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ht="15.75">
      <c r="A238" s="83" t="s">
        <v>450</v>
      </c>
      <c r="B238" s="88" t="s">
        <v>446</v>
      </c>
      <c r="C238" s="78">
        <f t="shared" si="3"/>
        <v>0</v>
      </c>
      <c r="D238" s="84">
        <v>0</v>
      </c>
      <c r="E238" s="84">
        <v>0</v>
      </c>
      <c r="F238" s="84">
        <v>0</v>
      </c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ht="15.75">
      <c r="A239" s="83" t="s">
        <v>451</v>
      </c>
      <c r="B239" s="88" t="s">
        <v>446</v>
      </c>
      <c r="C239" s="78">
        <f t="shared" si="3"/>
        <v>0</v>
      </c>
      <c r="D239" s="84">
        <v>0</v>
      </c>
      <c r="E239" s="84">
        <v>0</v>
      </c>
      <c r="F239" s="84">
        <v>0</v>
      </c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ht="15.75">
      <c r="A240" s="83" t="s">
        <v>452</v>
      </c>
      <c r="B240" s="88" t="s">
        <v>446</v>
      </c>
      <c r="C240" s="78">
        <f t="shared" si="3"/>
        <v>0</v>
      </c>
      <c r="D240" s="84">
        <v>0</v>
      </c>
      <c r="E240" s="84">
        <v>0</v>
      </c>
      <c r="F240" s="84">
        <v>0</v>
      </c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ht="15.75">
      <c r="A241" s="83" t="s">
        <v>453</v>
      </c>
      <c r="B241" s="88" t="s">
        <v>446</v>
      </c>
      <c r="C241" s="78">
        <f t="shared" si="3"/>
        <v>0</v>
      </c>
      <c r="D241" s="84">
        <v>0</v>
      </c>
      <c r="E241" s="84">
        <v>0</v>
      </c>
      <c r="F241" s="84">
        <v>0</v>
      </c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ht="15.75">
      <c r="A242" s="83" t="s">
        <v>454</v>
      </c>
      <c r="B242" s="88" t="s">
        <v>446</v>
      </c>
      <c r="C242" s="78">
        <f t="shared" si="3"/>
        <v>0</v>
      </c>
      <c r="D242" s="84">
        <v>0</v>
      </c>
      <c r="E242" s="84">
        <v>0</v>
      </c>
      <c r="F242" s="84">
        <v>0</v>
      </c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ht="15.75">
      <c r="A243" s="83" t="s">
        <v>455</v>
      </c>
      <c r="B243" s="88" t="s">
        <v>446</v>
      </c>
      <c r="C243" s="78">
        <f t="shared" si="3"/>
        <v>0</v>
      </c>
      <c r="D243" s="84">
        <v>0</v>
      </c>
      <c r="E243" s="84">
        <v>0</v>
      </c>
      <c r="F243" s="84">
        <v>0</v>
      </c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ht="15.75">
      <c r="A244" s="83" t="s">
        <v>456</v>
      </c>
      <c r="B244" s="88" t="s">
        <v>446</v>
      </c>
      <c r="C244" s="78">
        <f t="shared" si="3"/>
        <v>0</v>
      </c>
      <c r="D244" s="84">
        <v>0</v>
      </c>
      <c r="E244" s="84">
        <v>0</v>
      </c>
      <c r="F244" s="84">
        <v>0</v>
      </c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ht="15.75">
      <c r="A245" s="83" t="s">
        <v>457</v>
      </c>
      <c r="B245" s="88" t="s">
        <v>446</v>
      </c>
      <c r="C245" s="78">
        <f t="shared" si="3"/>
        <v>1</v>
      </c>
      <c r="D245" s="84">
        <v>0</v>
      </c>
      <c r="E245" s="84">
        <v>0</v>
      </c>
      <c r="F245" s="84">
        <v>1</v>
      </c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ht="15.75">
      <c r="A246" s="83" t="s">
        <v>458</v>
      </c>
      <c r="B246" s="88" t="s">
        <v>446</v>
      </c>
      <c r="C246" s="78">
        <f t="shared" si="3"/>
        <v>3</v>
      </c>
      <c r="D246" s="84">
        <v>2</v>
      </c>
      <c r="E246" s="84">
        <v>1</v>
      </c>
      <c r="F246" s="103">
        <v>0</v>
      </c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ht="15.75">
      <c r="A247" s="83" t="s">
        <v>459</v>
      </c>
      <c r="B247" s="88" t="s">
        <v>446</v>
      </c>
      <c r="C247" s="78">
        <f t="shared" si="3"/>
        <v>2</v>
      </c>
      <c r="D247" s="84">
        <v>1</v>
      </c>
      <c r="E247" s="84">
        <v>1</v>
      </c>
      <c r="F247" s="103">
        <v>0</v>
      </c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ht="15.75">
      <c r="A248" s="83" t="s">
        <v>460</v>
      </c>
      <c r="B248" s="88" t="s">
        <v>446</v>
      </c>
      <c r="C248" s="78">
        <f t="shared" si="3"/>
        <v>0</v>
      </c>
      <c r="D248" s="84">
        <v>0</v>
      </c>
      <c r="E248" s="84">
        <v>0</v>
      </c>
      <c r="F248" s="84">
        <v>0</v>
      </c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ht="15.75">
      <c r="A249" s="83" t="s">
        <v>461</v>
      </c>
      <c r="B249" s="88" t="s">
        <v>446</v>
      </c>
      <c r="C249" s="78">
        <f t="shared" si="3"/>
        <v>0</v>
      </c>
      <c r="D249" s="84">
        <v>0</v>
      </c>
      <c r="E249" s="84">
        <v>0</v>
      </c>
      <c r="F249" s="84">
        <v>0</v>
      </c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ht="15.75">
      <c r="A250" s="83" t="s">
        <v>462</v>
      </c>
      <c r="B250" s="88" t="s">
        <v>463</v>
      </c>
      <c r="C250" s="78">
        <f t="shared" si="3"/>
        <v>1</v>
      </c>
      <c r="D250" s="84">
        <v>1</v>
      </c>
      <c r="E250" s="84">
        <v>0</v>
      </c>
      <c r="F250" s="84">
        <v>0</v>
      </c>
      <c r="G250" s="128"/>
      <c r="H250" s="84"/>
      <c r="I250" s="84"/>
      <c r="J250" s="84"/>
      <c r="K250" s="84"/>
      <c r="L250" s="84"/>
      <c r="M250" s="84"/>
      <c r="N250" s="84"/>
      <c r="O250" s="84"/>
    </row>
    <row r="251" spans="1:15" ht="15.75">
      <c r="A251" s="83" t="s">
        <v>464</v>
      </c>
      <c r="B251" s="88" t="s">
        <v>463</v>
      </c>
      <c r="C251" s="78">
        <f t="shared" si="3"/>
        <v>3</v>
      </c>
      <c r="D251" s="84">
        <v>1</v>
      </c>
      <c r="E251" s="84">
        <v>1</v>
      </c>
      <c r="F251" s="84">
        <v>1</v>
      </c>
      <c r="G251" s="128"/>
      <c r="H251" s="84"/>
      <c r="I251" s="84"/>
      <c r="J251" s="84"/>
      <c r="K251" s="84"/>
      <c r="L251" s="84"/>
      <c r="M251" s="84"/>
      <c r="N251" s="84"/>
      <c r="O251" s="84"/>
    </row>
    <row r="252" spans="1:15" ht="15.75">
      <c r="A252" s="83" t="s">
        <v>465</v>
      </c>
      <c r="B252" s="88" t="s">
        <v>463</v>
      </c>
      <c r="C252" s="78">
        <f t="shared" si="3"/>
        <v>0</v>
      </c>
      <c r="D252" s="84">
        <v>0</v>
      </c>
      <c r="E252" s="84">
        <v>0</v>
      </c>
      <c r="F252" s="84">
        <v>0</v>
      </c>
      <c r="G252" s="128"/>
      <c r="H252" s="84"/>
      <c r="I252" s="84"/>
      <c r="J252" s="84"/>
      <c r="K252" s="84"/>
      <c r="L252" s="84"/>
      <c r="M252" s="84"/>
      <c r="N252" s="84"/>
      <c r="O252" s="84"/>
    </row>
    <row r="253" spans="1:15" ht="15.75">
      <c r="A253" s="83" t="s">
        <v>508</v>
      </c>
      <c r="B253" s="88" t="s">
        <v>463</v>
      </c>
      <c r="C253" s="78">
        <f t="shared" si="3"/>
        <v>0</v>
      </c>
      <c r="D253" s="84">
        <v>0</v>
      </c>
      <c r="E253" s="84">
        <v>0</v>
      </c>
      <c r="F253" s="84">
        <v>0</v>
      </c>
      <c r="G253" s="128"/>
      <c r="H253" s="84"/>
      <c r="I253" s="84"/>
      <c r="J253" s="84"/>
      <c r="K253" s="84"/>
      <c r="L253" s="84"/>
      <c r="M253" s="84"/>
      <c r="N253" s="84"/>
      <c r="O253" s="84"/>
    </row>
    <row r="254" spans="1:15" ht="15.75">
      <c r="A254" s="83" t="s">
        <v>466</v>
      </c>
      <c r="B254" s="88" t="s">
        <v>463</v>
      </c>
      <c r="C254" s="78">
        <f t="shared" si="3"/>
        <v>0</v>
      </c>
      <c r="D254" s="84">
        <v>0</v>
      </c>
      <c r="E254" s="84">
        <v>0</v>
      </c>
      <c r="F254" s="84">
        <v>0</v>
      </c>
      <c r="G254" s="128"/>
      <c r="H254" s="84"/>
      <c r="I254" s="84"/>
      <c r="J254" s="84"/>
      <c r="K254" s="84"/>
      <c r="L254" s="84"/>
      <c r="M254" s="84"/>
      <c r="N254" s="84"/>
      <c r="O254" s="84"/>
    </row>
    <row r="255" spans="1:15" ht="15.75">
      <c r="A255" s="83" t="s">
        <v>467</v>
      </c>
      <c r="B255" s="88" t="s">
        <v>463</v>
      </c>
      <c r="C255" s="78">
        <f t="shared" si="3"/>
        <v>0</v>
      </c>
      <c r="D255" s="84">
        <v>0</v>
      </c>
      <c r="E255" s="84">
        <v>0</v>
      </c>
      <c r="F255" s="84">
        <v>0</v>
      </c>
      <c r="G255" s="128"/>
      <c r="H255" s="84"/>
      <c r="I255" s="84"/>
      <c r="J255" s="84"/>
      <c r="K255" s="84"/>
      <c r="L255" s="84"/>
      <c r="M255" s="84"/>
      <c r="N255" s="84"/>
      <c r="O255" s="84"/>
    </row>
    <row r="256" spans="1:15" ht="15.75">
      <c r="A256" s="83" t="s">
        <v>537</v>
      </c>
      <c r="B256" s="88" t="s">
        <v>463</v>
      </c>
      <c r="C256" s="78">
        <f t="shared" si="3"/>
        <v>0</v>
      </c>
      <c r="D256" s="84">
        <v>0</v>
      </c>
      <c r="E256" s="84">
        <v>0</v>
      </c>
      <c r="F256" s="84">
        <v>0</v>
      </c>
      <c r="G256" s="128"/>
      <c r="H256" s="84"/>
      <c r="I256" s="84"/>
      <c r="J256" s="84"/>
      <c r="K256" s="84"/>
      <c r="L256" s="84"/>
      <c r="M256" s="84"/>
      <c r="N256" s="84"/>
      <c r="O256" s="84"/>
    </row>
    <row r="257" spans="1:15" ht="15.75">
      <c r="A257" s="83" t="s">
        <v>468</v>
      </c>
      <c r="B257" s="88" t="s">
        <v>463</v>
      </c>
      <c r="C257" s="78">
        <f t="shared" si="3"/>
        <v>0</v>
      </c>
      <c r="D257" s="84">
        <v>0</v>
      </c>
      <c r="E257" s="84">
        <v>0</v>
      </c>
      <c r="F257" s="84">
        <v>0</v>
      </c>
      <c r="G257" s="128"/>
      <c r="H257" s="84"/>
      <c r="I257" s="84"/>
      <c r="J257" s="84"/>
      <c r="K257" s="84"/>
      <c r="L257" s="84"/>
      <c r="M257" s="84"/>
      <c r="N257" s="84"/>
      <c r="O257" s="84"/>
    </row>
    <row r="258" spans="1:15" ht="15.75">
      <c r="A258" s="83" t="s">
        <v>469</v>
      </c>
      <c r="B258" s="88" t="s">
        <v>463</v>
      </c>
      <c r="C258" s="78">
        <f t="shared" si="3"/>
        <v>0</v>
      </c>
      <c r="D258" s="84">
        <v>0</v>
      </c>
      <c r="E258" s="84">
        <v>0</v>
      </c>
      <c r="F258" s="84">
        <v>0</v>
      </c>
      <c r="G258" s="128"/>
      <c r="H258" s="84"/>
      <c r="I258" s="84"/>
      <c r="J258" s="84"/>
      <c r="K258" s="84"/>
      <c r="L258" s="84"/>
      <c r="M258" s="84"/>
      <c r="N258" s="84"/>
      <c r="O258" s="84"/>
    </row>
    <row r="259" spans="1:15" ht="15.75">
      <c r="A259" s="83" t="s">
        <v>470</v>
      </c>
      <c r="B259" s="88" t="s">
        <v>463</v>
      </c>
      <c r="C259" s="78">
        <f aca="true" t="shared" si="4" ref="C259:C322">SUM(D259:O259)</f>
        <v>0</v>
      </c>
      <c r="D259" s="84">
        <v>0</v>
      </c>
      <c r="E259" s="84">
        <v>0</v>
      </c>
      <c r="F259" s="84">
        <v>0</v>
      </c>
      <c r="G259" s="128"/>
      <c r="H259" s="84"/>
      <c r="I259" s="84"/>
      <c r="J259" s="84"/>
      <c r="K259" s="84"/>
      <c r="L259" s="84"/>
      <c r="M259" s="84"/>
      <c r="N259" s="84"/>
      <c r="O259" s="84"/>
    </row>
    <row r="260" spans="1:15" ht="15.75">
      <c r="A260" s="83" t="s">
        <v>471</v>
      </c>
      <c r="B260" s="88" t="s">
        <v>463</v>
      </c>
      <c r="C260" s="78">
        <f t="shared" si="4"/>
        <v>0</v>
      </c>
      <c r="D260" s="84">
        <v>0</v>
      </c>
      <c r="E260" s="84">
        <v>0</v>
      </c>
      <c r="F260" s="84">
        <v>0</v>
      </c>
      <c r="G260" s="128"/>
      <c r="H260" s="84"/>
      <c r="I260" s="84"/>
      <c r="J260" s="84"/>
      <c r="K260" s="84"/>
      <c r="L260" s="84"/>
      <c r="M260" s="84"/>
      <c r="N260" s="84"/>
      <c r="O260" s="84"/>
    </row>
    <row r="261" spans="1:15" ht="15.75">
      <c r="A261" s="83" t="s">
        <v>507</v>
      </c>
      <c r="B261" s="88" t="s">
        <v>463</v>
      </c>
      <c r="C261" s="78">
        <f t="shared" si="4"/>
        <v>0</v>
      </c>
      <c r="D261" s="84">
        <v>0</v>
      </c>
      <c r="E261" s="84">
        <v>0</v>
      </c>
      <c r="F261" s="84">
        <v>0</v>
      </c>
      <c r="G261" s="128"/>
      <c r="H261" s="84"/>
      <c r="I261" s="84"/>
      <c r="J261" s="84"/>
      <c r="K261" s="84"/>
      <c r="L261" s="84"/>
      <c r="M261" s="84"/>
      <c r="N261" s="84"/>
      <c r="O261" s="84"/>
    </row>
    <row r="262" spans="1:15" ht="15.75">
      <c r="A262" s="83" t="s">
        <v>472</v>
      </c>
      <c r="B262" s="88" t="s">
        <v>463</v>
      </c>
      <c r="C262" s="78">
        <f t="shared" si="4"/>
        <v>0</v>
      </c>
      <c r="D262" s="84">
        <v>0</v>
      </c>
      <c r="E262" s="84">
        <v>0</v>
      </c>
      <c r="F262" s="84">
        <v>0</v>
      </c>
      <c r="G262" s="128"/>
      <c r="H262" s="84"/>
      <c r="I262" s="84"/>
      <c r="J262" s="84"/>
      <c r="K262" s="84"/>
      <c r="L262" s="84"/>
      <c r="M262" s="84"/>
      <c r="N262" s="84"/>
      <c r="O262" s="84"/>
    </row>
    <row r="263" spans="1:15" ht="15.75">
      <c r="A263" s="83" t="s">
        <v>473</v>
      </c>
      <c r="B263" s="88" t="s">
        <v>463</v>
      </c>
      <c r="C263" s="78">
        <f t="shared" si="4"/>
        <v>4</v>
      </c>
      <c r="D263" s="84">
        <v>1</v>
      </c>
      <c r="E263" s="84">
        <v>1</v>
      </c>
      <c r="F263" s="84">
        <v>2</v>
      </c>
      <c r="G263" s="128"/>
      <c r="H263" s="84"/>
      <c r="I263" s="84"/>
      <c r="J263" s="84"/>
      <c r="K263" s="84"/>
      <c r="L263" s="84"/>
      <c r="M263" s="84"/>
      <c r="N263" s="84"/>
      <c r="O263" s="84"/>
    </row>
    <row r="264" spans="1:15" ht="15.75">
      <c r="A264" s="83" t="s">
        <v>509</v>
      </c>
      <c r="B264" s="88" t="s">
        <v>463</v>
      </c>
      <c r="C264" s="78">
        <f t="shared" si="4"/>
        <v>0</v>
      </c>
      <c r="D264" s="84">
        <v>0</v>
      </c>
      <c r="E264" s="84">
        <v>0</v>
      </c>
      <c r="F264" s="84">
        <v>0</v>
      </c>
      <c r="G264" s="128"/>
      <c r="H264" s="84"/>
      <c r="I264" s="84"/>
      <c r="J264" s="84"/>
      <c r="K264" s="84"/>
      <c r="L264" s="84"/>
      <c r="M264" s="84"/>
      <c r="N264" s="84"/>
      <c r="O264" s="84"/>
    </row>
    <row r="265" spans="1:15" ht="15.75">
      <c r="A265" s="83" t="s">
        <v>474</v>
      </c>
      <c r="B265" s="88" t="s">
        <v>463</v>
      </c>
      <c r="C265" s="78">
        <f t="shared" si="4"/>
        <v>1</v>
      </c>
      <c r="D265" s="84">
        <v>1</v>
      </c>
      <c r="E265" s="84">
        <v>0</v>
      </c>
      <c r="F265" s="84">
        <v>0</v>
      </c>
      <c r="G265" s="128"/>
      <c r="H265" s="84"/>
      <c r="I265" s="84"/>
      <c r="J265" s="84"/>
      <c r="K265" s="84"/>
      <c r="L265" s="84"/>
      <c r="M265" s="84"/>
      <c r="N265" s="84"/>
      <c r="O265" s="84"/>
    </row>
    <row r="266" spans="1:15" ht="15.75">
      <c r="A266" s="83" t="s">
        <v>485</v>
      </c>
      <c r="B266" s="88" t="s">
        <v>476</v>
      </c>
      <c r="C266" s="78">
        <f t="shared" si="4"/>
        <v>0</v>
      </c>
      <c r="D266" s="84">
        <v>0</v>
      </c>
      <c r="E266" s="84">
        <v>0</v>
      </c>
      <c r="F266" s="84">
        <v>0</v>
      </c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ht="15.75">
      <c r="A267" s="83" t="s">
        <v>488</v>
      </c>
      <c r="B267" s="88" t="s">
        <v>476</v>
      </c>
      <c r="C267" s="78">
        <f t="shared" si="4"/>
        <v>0</v>
      </c>
      <c r="D267" s="84">
        <v>0</v>
      </c>
      <c r="E267" s="84">
        <v>0</v>
      </c>
      <c r="F267" s="84">
        <v>0</v>
      </c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ht="15.75">
      <c r="A268" s="83" t="s">
        <v>634</v>
      </c>
      <c r="B268" s="88" t="s">
        <v>476</v>
      </c>
      <c r="C268" s="78">
        <f t="shared" si="4"/>
        <v>0</v>
      </c>
      <c r="D268" s="84">
        <v>0</v>
      </c>
      <c r="E268" s="84">
        <v>0</v>
      </c>
      <c r="F268" s="84">
        <v>0</v>
      </c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ht="15.75">
      <c r="A269" s="83" t="s">
        <v>484</v>
      </c>
      <c r="B269" s="88" t="s">
        <v>476</v>
      </c>
      <c r="C269" s="78">
        <f t="shared" si="4"/>
        <v>1</v>
      </c>
      <c r="D269" s="84">
        <v>1</v>
      </c>
      <c r="E269" s="84">
        <v>0</v>
      </c>
      <c r="F269" s="84">
        <v>0</v>
      </c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ht="15.75">
      <c r="A270" s="83" t="s">
        <v>632</v>
      </c>
      <c r="B270" s="88" t="s">
        <v>476</v>
      </c>
      <c r="C270" s="78">
        <f t="shared" si="4"/>
        <v>0</v>
      </c>
      <c r="D270" s="84">
        <v>0</v>
      </c>
      <c r="E270" s="84">
        <v>0</v>
      </c>
      <c r="F270" s="84">
        <v>0</v>
      </c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ht="15.75">
      <c r="A271" s="83" t="s">
        <v>480</v>
      </c>
      <c r="B271" s="88" t="s">
        <v>476</v>
      </c>
      <c r="C271" s="78">
        <f t="shared" si="4"/>
        <v>0</v>
      </c>
      <c r="D271" s="84">
        <v>0</v>
      </c>
      <c r="E271" s="84">
        <v>0</v>
      </c>
      <c r="F271" s="84">
        <v>0</v>
      </c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ht="15.75">
      <c r="A272" s="83" t="s">
        <v>483</v>
      </c>
      <c r="B272" s="88" t="s">
        <v>476</v>
      </c>
      <c r="C272" s="78">
        <f t="shared" si="4"/>
        <v>0</v>
      </c>
      <c r="D272" s="84">
        <v>0</v>
      </c>
      <c r="E272" s="84">
        <v>0</v>
      </c>
      <c r="F272" s="84">
        <v>0</v>
      </c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ht="15.75">
      <c r="A273" s="83" t="s">
        <v>478</v>
      </c>
      <c r="B273" s="88" t="s">
        <v>476</v>
      </c>
      <c r="C273" s="78">
        <f t="shared" si="4"/>
        <v>0</v>
      </c>
      <c r="D273" s="84">
        <v>0</v>
      </c>
      <c r="E273" s="84">
        <v>0</v>
      </c>
      <c r="F273" s="84">
        <v>0</v>
      </c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ht="15.75">
      <c r="A274" s="83" t="s">
        <v>633</v>
      </c>
      <c r="B274" s="88" t="s">
        <v>476</v>
      </c>
      <c r="C274" s="78">
        <f t="shared" si="4"/>
        <v>0</v>
      </c>
      <c r="D274" s="84">
        <v>0</v>
      </c>
      <c r="E274" s="84">
        <v>0</v>
      </c>
      <c r="F274" s="84">
        <v>0</v>
      </c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ht="15.75">
      <c r="A275" s="83" t="s">
        <v>487</v>
      </c>
      <c r="B275" s="88" t="s">
        <v>476</v>
      </c>
      <c r="C275" s="78">
        <f t="shared" si="4"/>
        <v>0</v>
      </c>
      <c r="D275" s="84">
        <v>0</v>
      </c>
      <c r="E275" s="84">
        <v>0</v>
      </c>
      <c r="F275" s="84">
        <v>0</v>
      </c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ht="15.75">
      <c r="A276" s="83" t="s">
        <v>475</v>
      </c>
      <c r="B276" s="88" t="s">
        <v>476</v>
      </c>
      <c r="C276" s="78">
        <f t="shared" si="4"/>
        <v>0</v>
      </c>
      <c r="D276" s="84">
        <v>0</v>
      </c>
      <c r="E276" s="84">
        <v>0</v>
      </c>
      <c r="F276" s="84">
        <v>0</v>
      </c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ht="15.75">
      <c r="A277" s="83" t="s">
        <v>477</v>
      </c>
      <c r="B277" s="88" t="s">
        <v>476</v>
      </c>
      <c r="C277" s="78">
        <f t="shared" si="4"/>
        <v>0</v>
      </c>
      <c r="D277" s="84">
        <v>0</v>
      </c>
      <c r="E277" s="84">
        <v>0</v>
      </c>
      <c r="F277" s="84">
        <v>0</v>
      </c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ht="15.75">
      <c r="A278" s="83" t="s">
        <v>481</v>
      </c>
      <c r="B278" s="88" t="s">
        <v>476</v>
      </c>
      <c r="C278" s="78">
        <f t="shared" si="4"/>
        <v>0</v>
      </c>
      <c r="D278" s="84">
        <v>0</v>
      </c>
      <c r="E278" s="84">
        <v>0</v>
      </c>
      <c r="F278" s="84">
        <v>0</v>
      </c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ht="15.75">
      <c r="A279" s="83" t="s">
        <v>479</v>
      </c>
      <c r="B279" s="88" t="s">
        <v>476</v>
      </c>
      <c r="C279" s="78">
        <f t="shared" si="4"/>
        <v>0</v>
      </c>
      <c r="D279" s="84">
        <v>0</v>
      </c>
      <c r="E279" s="84">
        <v>0</v>
      </c>
      <c r="F279" s="84">
        <v>0</v>
      </c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ht="15.75">
      <c r="A280" s="83" t="s">
        <v>486</v>
      </c>
      <c r="B280" s="88" t="s">
        <v>476</v>
      </c>
      <c r="C280" s="78">
        <f t="shared" si="4"/>
        <v>0</v>
      </c>
      <c r="D280" s="84">
        <v>0</v>
      </c>
      <c r="E280" s="84">
        <v>0</v>
      </c>
      <c r="F280" s="84">
        <v>0</v>
      </c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ht="15.75">
      <c r="A281" s="83" t="s">
        <v>482</v>
      </c>
      <c r="B281" s="88" t="s">
        <v>476</v>
      </c>
      <c r="C281" s="78">
        <f t="shared" si="4"/>
        <v>0</v>
      </c>
      <c r="D281" s="84">
        <v>0</v>
      </c>
      <c r="E281" s="84">
        <v>0</v>
      </c>
      <c r="F281" s="84">
        <v>0</v>
      </c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ht="15.75">
      <c r="A282" s="83" t="s">
        <v>518</v>
      </c>
      <c r="B282" s="88" t="s">
        <v>490</v>
      </c>
      <c r="C282" s="78">
        <f t="shared" si="4"/>
        <v>3</v>
      </c>
      <c r="D282" s="84">
        <v>2</v>
      </c>
      <c r="E282" s="84">
        <v>0</v>
      </c>
      <c r="F282" s="84">
        <v>1</v>
      </c>
      <c r="G282" s="128"/>
      <c r="H282" s="84"/>
      <c r="I282" s="84"/>
      <c r="J282" s="84"/>
      <c r="K282" s="84"/>
      <c r="L282" s="84"/>
      <c r="M282" s="84"/>
      <c r="N282" s="84"/>
      <c r="O282" s="84"/>
    </row>
    <row r="283" spans="1:15" ht="15.75">
      <c r="A283" s="83" t="s">
        <v>489</v>
      </c>
      <c r="B283" s="88" t="s">
        <v>490</v>
      </c>
      <c r="C283" s="78">
        <f t="shared" si="4"/>
        <v>1</v>
      </c>
      <c r="D283" s="84">
        <v>0</v>
      </c>
      <c r="E283" s="84">
        <v>1</v>
      </c>
      <c r="F283" s="84">
        <v>0</v>
      </c>
      <c r="G283" s="128"/>
      <c r="H283" s="84"/>
      <c r="I283" s="84"/>
      <c r="J283" s="84"/>
      <c r="K283" s="84"/>
      <c r="L283" s="84"/>
      <c r="M283" s="84"/>
      <c r="N283" s="84"/>
      <c r="O283" s="84"/>
    </row>
    <row r="284" spans="1:15" ht="15.75">
      <c r="A284" s="83" t="s">
        <v>491</v>
      </c>
      <c r="B284" s="88" t="s">
        <v>490</v>
      </c>
      <c r="C284" s="78">
        <f t="shared" si="4"/>
        <v>0</v>
      </c>
      <c r="D284" s="84">
        <v>0</v>
      </c>
      <c r="E284" s="84">
        <v>0</v>
      </c>
      <c r="F284" s="84">
        <v>0</v>
      </c>
      <c r="G284" s="128"/>
      <c r="H284" s="84"/>
      <c r="I284" s="84"/>
      <c r="J284" s="84"/>
      <c r="K284" s="84"/>
      <c r="L284" s="84"/>
      <c r="M284" s="84"/>
      <c r="N284" s="84"/>
      <c r="O284" s="84"/>
    </row>
    <row r="285" spans="1:15" ht="15.75">
      <c r="A285" s="83" t="s">
        <v>492</v>
      </c>
      <c r="B285" s="88" t="s">
        <v>490</v>
      </c>
      <c r="C285" s="78">
        <f t="shared" si="4"/>
        <v>0</v>
      </c>
      <c r="D285" s="84">
        <v>0</v>
      </c>
      <c r="E285" s="84">
        <v>0</v>
      </c>
      <c r="F285" s="84">
        <v>0</v>
      </c>
      <c r="G285" s="128"/>
      <c r="H285" s="84"/>
      <c r="I285" s="84"/>
      <c r="J285" s="84"/>
      <c r="K285" s="84"/>
      <c r="L285" s="84"/>
      <c r="M285" s="84"/>
      <c r="N285" s="84"/>
      <c r="O285" s="84"/>
    </row>
    <row r="286" spans="1:15" ht="15.75">
      <c r="A286" s="83" t="s">
        <v>519</v>
      </c>
      <c r="B286" s="88" t="s">
        <v>490</v>
      </c>
      <c r="C286" s="78">
        <f t="shared" si="4"/>
        <v>0</v>
      </c>
      <c r="D286" s="84">
        <v>0</v>
      </c>
      <c r="E286" s="84">
        <v>0</v>
      </c>
      <c r="F286" s="84">
        <v>0</v>
      </c>
      <c r="G286" s="128"/>
      <c r="H286" s="84"/>
      <c r="I286" s="84"/>
      <c r="J286" s="84"/>
      <c r="K286" s="84"/>
      <c r="L286" s="84"/>
      <c r="M286" s="84"/>
      <c r="N286" s="84"/>
      <c r="O286" s="84"/>
    </row>
    <row r="287" spans="1:15" ht="15.75">
      <c r="A287" s="83" t="s">
        <v>493</v>
      </c>
      <c r="B287" s="88" t="s">
        <v>490</v>
      </c>
      <c r="C287" s="78">
        <f t="shared" si="4"/>
        <v>0</v>
      </c>
      <c r="D287" s="84">
        <v>0</v>
      </c>
      <c r="E287" s="84">
        <v>0</v>
      </c>
      <c r="F287" s="84">
        <v>0</v>
      </c>
      <c r="G287" s="128"/>
      <c r="H287" s="84"/>
      <c r="I287" s="84"/>
      <c r="J287" s="84"/>
      <c r="K287" s="84"/>
      <c r="L287" s="84"/>
      <c r="M287" s="84"/>
      <c r="N287" s="84"/>
      <c r="O287" s="84"/>
    </row>
    <row r="288" spans="1:15" ht="15.75">
      <c r="A288" s="83" t="s">
        <v>494</v>
      </c>
      <c r="B288" s="88" t="s">
        <v>490</v>
      </c>
      <c r="C288" s="78">
        <f t="shared" si="4"/>
        <v>0</v>
      </c>
      <c r="D288" s="84">
        <v>0</v>
      </c>
      <c r="E288" s="84">
        <v>0</v>
      </c>
      <c r="F288" s="84">
        <v>0</v>
      </c>
      <c r="G288" s="128"/>
      <c r="H288" s="84"/>
      <c r="I288" s="84"/>
      <c r="J288" s="84"/>
      <c r="K288" s="84"/>
      <c r="L288" s="84"/>
      <c r="M288" s="84"/>
      <c r="N288" s="84"/>
      <c r="O288" s="84"/>
    </row>
    <row r="289" spans="1:15" ht="15.75">
      <c r="A289" s="83" t="s">
        <v>495</v>
      </c>
      <c r="B289" s="88" t="s">
        <v>490</v>
      </c>
      <c r="C289" s="78">
        <f t="shared" si="4"/>
        <v>0</v>
      </c>
      <c r="D289" s="84">
        <v>0</v>
      </c>
      <c r="E289" s="84">
        <v>0</v>
      </c>
      <c r="F289" s="84">
        <v>0</v>
      </c>
      <c r="G289" s="128"/>
      <c r="H289" s="84"/>
      <c r="I289" s="84"/>
      <c r="J289" s="84"/>
      <c r="K289" s="84"/>
      <c r="L289" s="84"/>
      <c r="M289" s="84"/>
      <c r="N289" s="84"/>
      <c r="O289" s="84"/>
    </row>
    <row r="290" spans="1:15" ht="15.75">
      <c r="A290" s="83" t="s">
        <v>496</v>
      </c>
      <c r="B290" s="88" t="s">
        <v>490</v>
      </c>
      <c r="C290" s="78">
        <f t="shared" si="4"/>
        <v>0</v>
      </c>
      <c r="D290" s="84">
        <v>0</v>
      </c>
      <c r="E290" s="84">
        <v>0</v>
      </c>
      <c r="F290" s="84">
        <v>0</v>
      </c>
      <c r="G290" s="128"/>
      <c r="H290" s="84"/>
      <c r="I290" s="84"/>
      <c r="J290" s="84"/>
      <c r="K290" s="84"/>
      <c r="L290" s="84"/>
      <c r="M290" s="84"/>
      <c r="N290" s="84"/>
      <c r="O290" s="84"/>
    </row>
    <row r="291" spans="1:15" ht="15.75">
      <c r="A291" s="83" t="s">
        <v>497</v>
      </c>
      <c r="B291" s="88" t="s">
        <v>490</v>
      </c>
      <c r="C291" s="78">
        <f t="shared" si="4"/>
        <v>1</v>
      </c>
      <c r="D291" s="84">
        <v>1</v>
      </c>
      <c r="E291" s="84">
        <v>0</v>
      </c>
      <c r="F291" s="84">
        <v>0</v>
      </c>
      <c r="G291" s="128"/>
      <c r="H291" s="84"/>
      <c r="I291" s="84"/>
      <c r="J291" s="84"/>
      <c r="K291" s="84"/>
      <c r="L291" s="84"/>
      <c r="M291" s="84"/>
      <c r="N291" s="84"/>
      <c r="O291" s="84"/>
    </row>
    <row r="292" spans="1:15" ht="15.75">
      <c r="A292" s="83" t="s">
        <v>498</v>
      </c>
      <c r="B292" s="88" t="s">
        <v>490</v>
      </c>
      <c r="C292" s="78">
        <f t="shared" si="4"/>
        <v>0</v>
      </c>
      <c r="D292" s="84">
        <v>0</v>
      </c>
      <c r="E292" s="84">
        <v>0</v>
      </c>
      <c r="F292" s="84">
        <v>0</v>
      </c>
      <c r="G292" s="128"/>
      <c r="H292" s="84"/>
      <c r="I292" s="84"/>
      <c r="J292" s="84"/>
      <c r="K292" s="84"/>
      <c r="L292" s="84"/>
      <c r="M292" s="84"/>
      <c r="N292" s="84"/>
      <c r="O292" s="84"/>
    </row>
    <row r="293" spans="1:15" ht="15.75">
      <c r="A293" s="83" t="s">
        <v>499</v>
      </c>
      <c r="B293" s="88" t="s">
        <v>490</v>
      </c>
      <c r="C293" s="78">
        <f t="shared" si="4"/>
        <v>2</v>
      </c>
      <c r="D293" s="84">
        <v>1</v>
      </c>
      <c r="E293" s="103">
        <v>1</v>
      </c>
      <c r="F293" s="84">
        <v>0</v>
      </c>
      <c r="G293" s="128"/>
      <c r="H293" s="84"/>
      <c r="I293" s="84"/>
      <c r="J293" s="84"/>
      <c r="K293" s="84"/>
      <c r="L293" s="84"/>
      <c r="M293" s="84"/>
      <c r="N293" s="84"/>
      <c r="O293" s="84"/>
    </row>
    <row r="294" spans="1:15" ht="15.75">
      <c r="A294" s="83" t="s">
        <v>500</v>
      </c>
      <c r="B294" s="88" t="s">
        <v>490</v>
      </c>
      <c r="C294" s="78">
        <f t="shared" si="4"/>
        <v>0</v>
      </c>
      <c r="D294" s="84">
        <v>0</v>
      </c>
      <c r="E294" s="84">
        <v>0</v>
      </c>
      <c r="F294" s="84">
        <v>0</v>
      </c>
      <c r="G294" s="128"/>
      <c r="H294" s="84"/>
      <c r="I294" s="84"/>
      <c r="J294" s="84"/>
      <c r="K294" s="84"/>
      <c r="L294" s="84"/>
      <c r="M294" s="84"/>
      <c r="N294" s="84"/>
      <c r="O294" s="84"/>
    </row>
    <row r="295" spans="1:15" ht="15.75">
      <c r="A295" s="83" t="s">
        <v>501</v>
      </c>
      <c r="B295" s="88" t="s">
        <v>490</v>
      </c>
      <c r="C295" s="78">
        <f t="shared" si="4"/>
        <v>0</v>
      </c>
      <c r="D295" s="84">
        <v>0</v>
      </c>
      <c r="E295" s="84">
        <v>0</v>
      </c>
      <c r="F295" s="84">
        <v>0</v>
      </c>
      <c r="G295" s="128"/>
      <c r="H295" s="84"/>
      <c r="I295" s="84"/>
      <c r="J295" s="84"/>
      <c r="K295" s="84"/>
      <c r="L295" s="84"/>
      <c r="M295" s="84"/>
      <c r="N295" s="84"/>
      <c r="O295" s="84"/>
    </row>
    <row r="296" spans="1:15" ht="15.75">
      <c r="A296" s="83" t="s">
        <v>274</v>
      </c>
      <c r="B296" s="87" t="s">
        <v>520</v>
      </c>
      <c r="C296" s="78">
        <f t="shared" si="4"/>
        <v>0</v>
      </c>
      <c r="D296" s="84">
        <v>0</v>
      </c>
      <c r="E296" s="84">
        <v>0</v>
      </c>
      <c r="F296" s="84">
        <v>0</v>
      </c>
      <c r="G296" s="128"/>
      <c r="H296" s="84"/>
      <c r="I296" s="84"/>
      <c r="J296" s="84"/>
      <c r="K296" s="84"/>
      <c r="L296" s="84"/>
      <c r="M296" s="84"/>
      <c r="N296" s="84"/>
      <c r="O296" s="84"/>
    </row>
    <row r="297" spans="1:15" ht="15.75">
      <c r="A297" s="83" t="s">
        <v>275</v>
      </c>
      <c r="B297" s="87" t="s">
        <v>520</v>
      </c>
      <c r="C297" s="78">
        <f t="shared" si="4"/>
        <v>0</v>
      </c>
      <c r="D297" s="84">
        <v>0</v>
      </c>
      <c r="E297" s="84">
        <v>0</v>
      </c>
      <c r="F297" s="103">
        <v>0</v>
      </c>
      <c r="G297" s="128"/>
      <c r="H297" s="84"/>
      <c r="I297" s="84"/>
      <c r="J297" s="84"/>
      <c r="K297" s="84"/>
      <c r="L297" s="84"/>
      <c r="M297" s="84"/>
      <c r="N297" s="84"/>
      <c r="O297" s="84"/>
    </row>
    <row r="298" spans="1:15" ht="15.75">
      <c r="A298" s="83" t="s">
        <v>522</v>
      </c>
      <c r="B298" s="87" t="s">
        <v>520</v>
      </c>
      <c r="C298" s="78">
        <f t="shared" si="4"/>
        <v>0</v>
      </c>
      <c r="D298" s="84">
        <v>0</v>
      </c>
      <c r="E298" s="84">
        <v>0</v>
      </c>
      <c r="F298" s="84">
        <v>0</v>
      </c>
      <c r="G298" s="128"/>
      <c r="H298" s="84"/>
      <c r="I298" s="84"/>
      <c r="J298" s="84"/>
      <c r="K298" s="84"/>
      <c r="L298" s="84"/>
      <c r="M298" s="84"/>
      <c r="N298" s="84"/>
      <c r="O298" s="84"/>
    </row>
    <row r="299" spans="1:15" ht="15.75">
      <c r="A299" s="83" t="s">
        <v>277</v>
      </c>
      <c r="B299" s="87" t="s">
        <v>520</v>
      </c>
      <c r="C299" s="78">
        <f t="shared" si="4"/>
        <v>0</v>
      </c>
      <c r="D299" s="84">
        <v>0</v>
      </c>
      <c r="E299" s="84">
        <v>0</v>
      </c>
      <c r="F299" s="84">
        <v>0</v>
      </c>
      <c r="G299" s="128"/>
      <c r="H299" s="84"/>
      <c r="I299" s="84"/>
      <c r="J299" s="84"/>
      <c r="K299" s="84"/>
      <c r="L299" s="84"/>
      <c r="M299" s="84"/>
      <c r="N299" s="84"/>
      <c r="O299" s="84"/>
    </row>
    <row r="300" spans="1:15" ht="15.75">
      <c r="A300" s="83" t="s">
        <v>279</v>
      </c>
      <c r="B300" s="87" t="s">
        <v>520</v>
      </c>
      <c r="C300" s="78">
        <f t="shared" si="4"/>
        <v>1</v>
      </c>
      <c r="D300" s="84">
        <v>1</v>
      </c>
      <c r="E300" s="84">
        <v>0</v>
      </c>
      <c r="F300" s="84">
        <v>0</v>
      </c>
      <c r="G300" s="128"/>
      <c r="H300" s="84"/>
      <c r="I300" s="84"/>
      <c r="J300" s="84"/>
      <c r="K300" s="84"/>
      <c r="L300" s="84"/>
      <c r="M300" s="84"/>
      <c r="N300" s="84"/>
      <c r="O300" s="84"/>
    </row>
    <row r="301" spans="1:15" ht="15.75">
      <c r="A301" s="83" t="s">
        <v>525</v>
      </c>
      <c r="B301" s="87" t="s">
        <v>520</v>
      </c>
      <c r="C301" s="78">
        <f t="shared" si="4"/>
        <v>0</v>
      </c>
      <c r="D301" s="84">
        <v>0</v>
      </c>
      <c r="E301" s="84">
        <v>0</v>
      </c>
      <c r="F301" s="84">
        <v>0</v>
      </c>
      <c r="G301" s="128"/>
      <c r="H301" s="84"/>
      <c r="I301" s="84"/>
      <c r="J301" s="84"/>
      <c r="K301" s="84"/>
      <c r="L301" s="84"/>
      <c r="M301" s="84"/>
      <c r="N301" s="84"/>
      <c r="O301" s="84"/>
    </row>
    <row r="302" spans="1:15" ht="15.75">
      <c r="A302" s="83" t="s">
        <v>524</v>
      </c>
      <c r="B302" s="87" t="s">
        <v>520</v>
      </c>
      <c r="C302" s="78">
        <f t="shared" si="4"/>
        <v>0</v>
      </c>
      <c r="D302" s="84">
        <v>0</v>
      </c>
      <c r="E302" s="84">
        <v>0</v>
      </c>
      <c r="F302" s="84">
        <v>0</v>
      </c>
      <c r="G302" s="128"/>
      <c r="H302" s="84"/>
      <c r="I302" s="84"/>
      <c r="J302" s="84"/>
      <c r="K302" s="84"/>
      <c r="L302" s="84"/>
      <c r="M302" s="84"/>
      <c r="N302" s="84"/>
      <c r="O302" s="84"/>
    </row>
    <row r="303" spans="1:15" ht="15.75">
      <c r="A303" s="83" t="s">
        <v>521</v>
      </c>
      <c r="B303" s="87" t="s">
        <v>520</v>
      </c>
      <c r="C303" s="78">
        <f t="shared" si="4"/>
        <v>0</v>
      </c>
      <c r="D303" s="84">
        <v>0</v>
      </c>
      <c r="E303" s="84">
        <v>0</v>
      </c>
      <c r="F303" s="84">
        <v>0</v>
      </c>
      <c r="G303" s="128"/>
      <c r="H303" s="84"/>
      <c r="I303" s="84"/>
      <c r="J303" s="84"/>
      <c r="K303" s="84"/>
      <c r="L303" s="84"/>
      <c r="M303" s="84"/>
      <c r="N303" s="84"/>
      <c r="O303" s="84"/>
    </row>
    <row r="304" spans="1:15" ht="15.75">
      <c r="A304" s="83" t="s">
        <v>280</v>
      </c>
      <c r="B304" s="87" t="s">
        <v>520</v>
      </c>
      <c r="C304" s="78">
        <f t="shared" si="4"/>
        <v>0</v>
      </c>
      <c r="D304" s="84">
        <v>0</v>
      </c>
      <c r="E304" s="84">
        <v>0</v>
      </c>
      <c r="F304" s="84">
        <v>0</v>
      </c>
      <c r="G304" s="128"/>
      <c r="H304" s="84"/>
      <c r="I304" s="84"/>
      <c r="J304" s="84"/>
      <c r="K304" s="84"/>
      <c r="L304" s="84"/>
      <c r="M304" s="84"/>
      <c r="N304" s="84"/>
      <c r="O304" s="84"/>
    </row>
    <row r="305" spans="1:15" ht="15.75">
      <c r="A305" s="83" t="s">
        <v>281</v>
      </c>
      <c r="B305" s="87" t="s">
        <v>520</v>
      </c>
      <c r="C305" s="78">
        <f t="shared" si="4"/>
        <v>0</v>
      </c>
      <c r="D305" s="84">
        <v>0</v>
      </c>
      <c r="E305" s="84">
        <v>0</v>
      </c>
      <c r="F305" s="84">
        <v>0</v>
      </c>
      <c r="G305" s="128"/>
      <c r="H305" s="84"/>
      <c r="I305" s="84"/>
      <c r="J305" s="84"/>
      <c r="K305" s="84"/>
      <c r="L305" s="84"/>
      <c r="M305" s="84"/>
      <c r="N305" s="84"/>
      <c r="O305" s="84"/>
    </row>
    <row r="306" spans="1:15" ht="15.75">
      <c r="A306" s="83" t="s">
        <v>282</v>
      </c>
      <c r="B306" s="87" t="s">
        <v>520</v>
      </c>
      <c r="C306" s="78">
        <f t="shared" si="4"/>
        <v>0</v>
      </c>
      <c r="D306" s="84">
        <v>0</v>
      </c>
      <c r="E306" s="84">
        <v>0</v>
      </c>
      <c r="F306" s="84">
        <v>0</v>
      </c>
      <c r="G306" s="128"/>
      <c r="H306" s="84"/>
      <c r="I306" s="84"/>
      <c r="J306" s="84"/>
      <c r="K306" s="84"/>
      <c r="L306" s="84"/>
      <c r="M306" s="84"/>
      <c r="N306" s="84"/>
      <c r="O306" s="84"/>
    </row>
    <row r="307" spans="1:15" ht="15.75">
      <c r="A307" s="83" t="s">
        <v>283</v>
      </c>
      <c r="B307" s="87" t="s">
        <v>520</v>
      </c>
      <c r="C307" s="78">
        <f t="shared" si="4"/>
        <v>0</v>
      </c>
      <c r="D307" s="84">
        <v>0</v>
      </c>
      <c r="E307" s="84">
        <v>0</v>
      </c>
      <c r="F307" s="84">
        <v>0</v>
      </c>
      <c r="G307" s="128"/>
      <c r="H307" s="84"/>
      <c r="I307" s="84"/>
      <c r="J307" s="84"/>
      <c r="K307" s="84"/>
      <c r="L307" s="84"/>
      <c r="M307" s="84"/>
      <c r="N307" s="84"/>
      <c r="O307" s="84"/>
    </row>
    <row r="308" spans="1:15" ht="15.75">
      <c r="A308" s="83" t="s">
        <v>284</v>
      </c>
      <c r="B308" s="87" t="s">
        <v>520</v>
      </c>
      <c r="C308" s="78">
        <f t="shared" si="4"/>
        <v>0</v>
      </c>
      <c r="D308" s="84">
        <v>0</v>
      </c>
      <c r="E308" s="84">
        <v>0</v>
      </c>
      <c r="F308" s="84">
        <v>0</v>
      </c>
      <c r="G308" s="128"/>
      <c r="H308" s="84"/>
      <c r="I308" s="84"/>
      <c r="J308" s="84"/>
      <c r="K308" s="84"/>
      <c r="L308" s="84"/>
      <c r="M308" s="84"/>
      <c r="N308" s="84"/>
      <c r="O308" s="84"/>
    </row>
    <row r="309" spans="1:15" ht="15.75">
      <c r="A309" s="83" t="s">
        <v>526</v>
      </c>
      <c r="B309" s="87" t="s">
        <v>520</v>
      </c>
      <c r="C309" s="78">
        <f t="shared" si="4"/>
        <v>0</v>
      </c>
      <c r="D309" s="84">
        <v>0</v>
      </c>
      <c r="E309" s="84">
        <v>0</v>
      </c>
      <c r="F309" s="84">
        <v>0</v>
      </c>
      <c r="G309" s="128"/>
      <c r="H309" s="84"/>
      <c r="I309" s="84"/>
      <c r="J309" s="84"/>
      <c r="K309" s="84"/>
      <c r="L309" s="84"/>
      <c r="M309" s="84"/>
      <c r="N309" s="84"/>
      <c r="O309" s="84"/>
    </row>
    <row r="310" spans="1:15" ht="15.75">
      <c r="A310" s="83" t="s">
        <v>523</v>
      </c>
      <c r="B310" s="87" t="s">
        <v>520</v>
      </c>
      <c r="C310" s="78">
        <f t="shared" si="4"/>
        <v>0</v>
      </c>
      <c r="D310" s="84">
        <v>0</v>
      </c>
      <c r="E310" s="84">
        <v>0</v>
      </c>
      <c r="F310" s="84">
        <v>0</v>
      </c>
      <c r="G310" s="128"/>
      <c r="H310" s="84"/>
      <c r="I310" s="84"/>
      <c r="J310" s="84"/>
      <c r="K310" s="84"/>
      <c r="L310" s="84"/>
      <c r="M310" s="84"/>
      <c r="N310" s="84"/>
      <c r="O310" s="84"/>
    </row>
    <row r="311" spans="1:15" ht="15.75">
      <c r="A311" s="83" t="s">
        <v>527</v>
      </c>
      <c r="B311" s="87" t="s">
        <v>520</v>
      </c>
      <c r="C311" s="78">
        <f t="shared" si="4"/>
        <v>0</v>
      </c>
      <c r="D311" s="84">
        <v>0</v>
      </c>
      <c r="E311" s="84">
        <v>0</v>
      </c>
      <c r="F311" s="84">
        <v>0</v>
      </c>
      <c r="G311" s="128"/>
      <c r="H311" s="84"/>
      <c r="I311" s="84"/>
      <c r="J311" s="84"/>
      <c r="K311" s="84"/>
      <c r="L311" s="84"/>
      <c r="M311" s="84"/>
      <c r="N311" s="84"/>
      <c r="O311" s="84"/>
    </row>
    <row r="312" spans="1:15" ht="15.75">
      <c r="A312" s="83" t="s">
        <v>603</v>
      </c>
      <c r="B312" s="88" t="s">
        <v>596</v>
      </c>
      <c r="C312" s="78">
        <f t="shared" si="4"/>
        <v>1</v>
      </c>
      <c r="D312" s="84">
        <v>0</v>
      </c>
      <c r="E312" s="84">
        <v>1</v>
      </c>
      <c r="F312" s="84">
        <v>0</v>
      </c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ht="15.75">
      <c r="A313" s="83" t="s">
        <v>606</v>
      </c>
      <c r="B313" s="88" t="s">
        <v>596</v>
      </c>
      <c r="C313" s="78">
        <f t="shared" si="4"/>
        <v>4</v>
      </c>
      <c r="D313" s="84">
        <v>0</v>
      </c>
      <c r="E313" s="84">
        <v>3</v>
      </c>
      <c r="F313" s="84">
        <v>1</v>
      </c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ht="15.75">
      <c r="A314" s="83" t="s">
        <v>611</v>
      </c>
      <c r="B314" s="88" t="s">
        <v>596</v>
      </c>
      <c r="C314" s="78">
        <f t="shared" si="4"/>
        <v>0</v>
      </c>
      <c r="D314" s="84">
        <v>0</v>
      </c>
      <c r="E314" s="84">
        <v>0</v>
      </c>
      <c r="F314" s="84">
        <v>0</v>
      </c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ht="15.75">
      <c r="A315" s="83" t="s">
        <v>608</v>
      </c>
      <c r="B315" s="88" t="s">
        <v>596</v>
      </c>
      <c r="C315" s="78">
        <f t="shared" si="4"/>
        <v>0</v>
      </c>
      <c r="D315" s="84">
        <v>0</v>
      </c>
      <c r="E315" s="84">
        <v>0</v>
      </c>
      <c r="F315" s="84">
        <v>0</v>
      </c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ht="15.75">
      <c r="A316" s="83" t="s">
        <v>598</v>
      </c>
      <c r="B316" s="88" t="s">
        <v>596</v>
      </c>
      <c r="C316" s="78">
        <f t="shared" si="4"/>
        <v>1</v>
      </c>
      <c r="D316" s="84">
        <v>0</v>
      </c>
      <c r="E316" s="84">
        <v>0</v>
      </c>
      <c r="F316" s="84">
        <v>1</v>
      </c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ht="15.75">
      <c r="A317" s="83" t="s">
        <v>599</v>
      </c>
      <c r="B317" s="88" t="s">
        <v>596</v>
      </c>
      <c r="C317" s="78">
        <f t="shared" si="4"/>
        <v>0</v>
      </c>
      <c r="D317" s="84">
        <v>0</v>
      </c>
      <c r="E317" s="84">
        <v>0</v>
      </c>
      <c r="F317" s="84">
        <v>0</v>
      </c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ht="15.75">
      <c r="A318" s="83" t="s">
        <v>600</v>
      </c>
      <c r="B318" s="88" t="s">
        <v>596</v>
      </c>
      <c r="C318" s="78">
        <f t="shared" si="4"/>
        <v>4</v>
      </c>
      <c r="D318" s="84">
        <v>0</v>
      </c>
      <c r="E318" s="84">
        <v>1</v>
      </c>
      <c r="F318" s="84">
        <v>3</v>
      </c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ht="15.75">
      <c r="A319" s="83" t="s">
        <v>602</v>
      </c>
      <c r="B319" s="88" t="s">
        <v>596</v>
      </c>
      <c r="C319" s="78">
        <f t="shared" si="4"/>
        <v>0</v>
      </c>
      <c r="D319" s="84">
        <v>0</v>
      </c>
      <c r="E319" s="84">
        <v>0</v>
      </c>
      <c r="F319" s="84">
        <v>0</v>
      </c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ht="15.75">
      <c r="A320" s="83" t="s">
        <v>610</v>
      </c>
      <c r="B320" s="88" t="s">
        <v>596</v>
      </c>
      <c r="C320" s="78">
        <f t="shared" si="4"/>
        <v>0</v>
      </c>
      <c r="D320" s="84">
        <v>0</v>
      </c>
      <c r="E320" s="84">
        <v>0</v>
      </c>
      <c r="F320" s="84">
        <v>0</v>
      </c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ht="15.75">
      <c r="A321" s="83" t="s">
        <v>601</v>
      </c>
      <c r="B321" s="88" t="s">
        <v>596</v>
      </c>
      <c r="C321" s="78">
        <f t="shared" si="4"/>
        <v>0</v>
      </c>
      <c r="D321" s="84">
        <v>0</v>
      </c>
      <c r="E321" s="84">
        <v>0</v>
      </c>
      <c r="F321" s="84">
        <v>0</v>
      </c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ht="15.75">
      <c r="A322" s="83" t="s">
        <v>609</v>
      </c>
      <c r="B322" s="88" t="s">
        <v>596</v>
      </c>
      <c r="C322" s="78">
        <f t="shared" si="4"/>
        <v>0</v>
      </c>
      <c r="D322" s="84">
        <v>0</v>
      </c>
      <c r="E322" s="84">
        <v>0</v>
      </c>
      <c r="F322" s="84">
        <v>0</v>
      </c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ht="15.75">
      <c r="A323" s="83" t="s">
        <v>605</v>
      </c>
      <c r="B323" s="88" t="s">
        <v>596</v>
      </c>
      <c r="C323" s="78">
        <f aca="true" t="shared" si="5" ref="C323:C340">SUM(D323:O323)</f>
        <v>0</v>
      </c>
      <c r="D323" s="84">
        <v>0</v>
      </c>
      <c r="E323" s="84">
        <v>0</v>
      </c>
      <c r="F323" s="84">
        <v>0</v>
      </c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ht="15.75">
      <c r="A324" s="83" t="s">
        <v>607</v>
      </c>
      <c r="B324" s="88" t="s">
        <v>596</v>
      </c>
      <c r="C324" s="78">
        <f t="shared" si="5"/>
        <v>0</v>
      </c>
      <c r="D324" s="103">
        <v>0</v>
      </c>
      <c r="E324" s="84">
        <v>0</v>
      </c>
      <c r="F324" s="84">
        <v>0</v>
      </c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ht="15.75">
      <c r="A325" s="83" t="s">
        <v>604</v>
      </c>
      <c r="B325" s="88" t="s">
        <v>596</v>
      </c>
      <c r="C325" s="78">
        <f t="shared" si="5"/>
        <v>0</v>
      </c>
      <c r="D325" s="84">
        <v>0</v>
      </c>
      <c r="E325" s="84">
        <v>0</v>
      </c>
      <c r="F325" s="84">
        <v>0</v>
      </c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ht="15.75">
      <c r="A326" s="83" t="s">
        <v>612</v>
      </c>
      <c r="B326" s="88" t="s">
        <v>596</v>
      </c>
      <c r="C326" s="78">
        <f t="shared" si="5"/>
        <v>0</v>
      </c>
      <c r="D326" s="84">
        <v>0</v>
      </c>
      <c r="E326" s="84">
        <v>0</v>
      </c>
      <c r="F326" s="84">
        <v>0</v>
      </c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ht="15.75">
      <c r="A327" s="83" t="s">
        <v>597</v>
      </c>
      <c r="B327" s="88" t="s">
        <v>596</v>
      </c>
      <c r="C327" s="78">
        <f t="shared" si="5"/>
        <v>1</v>
      </c>
      <c r="D327" s="84">
        <v>0</v>
      </c>
      <c r="E327" s="84">
        <v>0</v>
      </c>
      <c r="F327" s="84">
        <v>1</v>
      </c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ht="15.75">
      <c r="A328" s="83" t="s">
        <v>564</v>
      </c>
      <c r="B328" s="88" t="s">
        <v>79</v>
      </c>
      <c r="C328" s="78">
        <f t="shared" si="5"/>
        <v>5</v>
      </c>
      <c r="D328" s="84">
        <v>3</v>
      </c>
      <c r="E328" s="84">
        <v>0</v>
      </c>
      <c r="F328" s="84">
        <v>2</v>
      </c>
      <c r="G328" s="128"/>
      <c r="H328" s="84"/>
      <c r="I328" s="84"/>
      <c r="J328" s="84"/>
      <c r="K328" s="84"/>
      <c r="L328" s="84"/>
      <c r="M328" s="84"/>
      <c r="N328" s="84"/>
      <c r="O328" s="84"/>
    </row>
    <row r="329" spans="1:15" ht="15.75">
      <c r="A329" s="83" t="s">
        <v>566</v>
      </c>
      <c r="B329" s="88" t="s">
        <v>79</v>
      </c>
      <c r="C329" s="78">
        <f t="shared" si="5"/>
        <v>0</v>
      </c>
      <c r="D329" s="84">
        <v>0</v>
      </c>
      <c r="E329" s="84">
        <v>0</v>
      </c>
      <c r="F329" s="84">
        <v>0</v>
      </c>
      <c r="G329" s="128"/>
      <c r="H329" s="84"/>
      <c r="I329" s="84"/>
      <c r="J329" s="84"/>
      <c r="K329" s="84"/>
      <c r="L329" s="84"/>
      <c r="M329" s="84"/>
      <c r="N329" s="84"/>
      <c r="O329" s="84"/>
    </row>
    <row r="330" spans="1:15" ht="15.75">
      <c r="A330" s="83" t="s">
        <v>575</v>
      </c>
      <c r="B330" s="88" t="s">
        <v>79</v>
      </c>
      <c r="C330" s="78">
        <f t="shared" si="5"/>
        <v>3</v>
      </c>
      <c r="D330" s="84">
        <v>2</v>
      </c>
      <c r="E330" s="84">
        <v>1</v>
      </c>
      <c r="F330" s="84">
        <v>0</v>
      </c>
      <c r="G330" s="128"/>
      <c r="H330" s="84"/>
      <c r="I330" s="84"/>
      <c r="J330" s="84"/>
      <c r="K330" s="84"/>
      <c r="L330" s="84"/>
      <c r="M330" s="84"/>
      <c r="N330" s="84"/>
      <c r="O330" s="84"/>
    </row>
    <row r="331" spans="1:15" ht="15.75">
      <c r="A331" s="83" t="s">
        <v>576</v>
      </c>
      <c r="B331" s="88" t="s">
        <v>79</v>
      </c>
      <c r="C331" s="78">
        <f t="shared" si="5"/>
        <v>0</v>
      </c>
      <c r="D331" s="84">
        <v>0</v>
      </c>
      <c r="E331" s="84">
        <v>0</v>
      </c>
      <c r="F331" s="84">
        <v>0</v>
      </c>
      <c r="G331" s="128"/>
      <c r="H331" s="84"/>
      <c r="I331" s="84"/>
      <c r="J331" s="84"/>
      <c r="K331" s="84"/>
      <c r="L331" s="84"/>
      <c r="M331" s="84"/>
      <c r="N331" s="84"/>
      <c r="O331" s="84"/>
    </row>
    <row r="332" spans="1:15" ht="15.75">
      <c r="A332" s="83" t="s">
        <v>569</v>
      </c>
      <c r="B332" s="88" t="s">
        <v>79</v>
      </c>
      <c r="C332" s="78">
        <f t="shared" si="5"/>
        <v>0</v>
      </c>
      <c r="D332" s="84">
        <v>0</v>
      </c>
      <c r="E332" s="84">
        <v>0</v>
      </c>
      <c r="F332" s="84">
        <v>0</v>
      </c>
      <c r="G332" s="128"/>
      <c r="H332" s="84"/>
      <c r="I332" s="84"/>
      <c r="J332" s="84"/>
      <c r="K332" s="84"/>
      <c r="L332" s="84"/>
      <c r="M332" s="84"/>
      <c r="N332" s="84"/>
      <c r="O332" s="84"/>
    </row>
    <row r="333" spans="1:15" ht="15.75">
      <c r="A333" s="83" t="s">
        <v>570</v>
      </c>
      <c r="B333" s="88" t="s">
        <v>79</v>
      </c>
      <c r="C333" s="78">
        <f t="shared" si="5"/>
        <v>0</v>
      </c>
      <c r="D333" s="84">
        <v>0</v>
      </c>
      <c r="E333" s="84">
        <v>0</v>
      </c>
      <c r="F333" s="84">
        <v>0</v>
      </c>
      <c r="G333" s="128"/>
      <c r="H333" s="84"/>
      <c r="I333" s="84"/>
      <c r="J333" s="84"/>
      <c r="K333" s="84"/>
      <c r="L333" s="84"/>
      <c r="M333" s="84"/>
      <c r="N333" s="84"/>
      <c r="O333" s="84"/>
    </row>
    <row r="334" spans="1:15" ht="15.75">
      <c r="A334" s="83" t="s">
        <v>574</v>
      </c>
      <c r="B334" s="88" t="s">
        <v>79</v>
      </c>
      <c r="C334" s="78">
        <f t="shared" si="5"/>
        <v>1</v>
      </c>
      <c r="D334" s="84">
        <v>1</v>
      </c>
      <c r="E334" s="84">
        <v>0</v>
      </c>
      <c r="F334" s="84">
        <v>0</v>
      </c>
      <c r="G334" s="128"/>
      <c r="H334" s="84"/>
      <c r="I334" s="84"/>
      <c r="J334" s="84"/>
      <c r="K334" s="84"/>
      <c r="L334" s="84"/>
      <c r="M334" s="84"/>
      <c r="N334" s="84"/>
      <c r="O334" s="84"/>
    </row>
    <row r="335" spans="1:15" ht="15.75">
      <c r="A335" s="83" t="s">
        <v>572</v>
      </c>
      <c r="B335" s="88" t="s">
        <v>79</v>
      </c>
      <c r="C335" s="78">
        <f t="shared" si="5"/>
        <v>0</v>
      </c>
      <c r="D335" s="84">
        <v>0</v>
      </c>
      <c r="E335" s="84">
        <v>0</v>
      </c>
      <c r="F335" s="84">
        <v>0</v>
      </c>
      <c r="G335" s="128"/>
      <c r="H335" s="84"/>
      <c r="I335" s="84"/>
      <c r="J335" s="84"/>
      <c r="K335" s="84"/>
      <c r="L335" s="84"/>
      <c r="M335" s="84"/>
      <c r="N335" s="84"/>
      <c r="O335" s="84"/>
    </row>
    <row r="336" spans="1:15" ht="15.75">
      <c r="A336" s="83" t="s">
        <v>571</v>
      </c>
      <c r="B336" s="88" t="s">
        <v>79</v>
      </c>
      <c r="C336" s="78">
        <f t="shared" si="5"/>
        <v>0</v>
      </c>
      <c r="D336" s="84">
        <v>0</v>
      </c>
      <c r="E336" s="84">
        <v>0</v>
      </c>
      <c r="F336" s="84">
        <v>0</v>
      </c>
      <c r="G336" s="128"/>
      <c r="H336" s="84"/>
      <c r="I336" s="84"/>
      <c r="J336" s="84"/>
      <c r="K336" s="84"/>
      <c r="L336" s="84"/>
      <c r="M336" s="84"/>
      <c r="N336" s="84"/>
      <c r="O336" s="84"/>
    </row>
    <row r="337" spans="1:15" ht="15.75">
      <c r="A337" s="83" t="s">
        <v>568</v>
      </c>
      <c r="B337" s="88" t="s">
        <v>79</v>
      </c>
      <c r="C337" s="78">
        <f t="shared" si="5"/>
        <v>0</v>
      </c>
      <c r="D337" s="84">
        <v>0</v>
      </c>
      <c r="E337" s="84">
        <v>0</v>
      </c>
      <c r="F337" s="84">
        <v>0</v>
      </c>
      <c r="G337" s="128"/>
      <c r="H337" s="84"/>
      <c r="I337" s="84"/>
      <c r="J337" s="84"/>
      <c r="K337" s="84"/>
      <c r="L337" s="84"/>
      <c r="M337" s="84"/>
      <c r="N337" s="84"/>
      <c r="O337" s="84"/>
    </row>
    <row r="338" spans="1:15" ht="15.75">
      <c r="A338" s="83" t="s">
        <v>565</v>
      </c>
      <c r="B338" s="88" t="s">
        <v>79</v>
      </c>
      <c r="C338" s="78">
        <f t="shared" si="5"/>
        <v>1</v>
      </c>
      <c r="D338" s="84">
        <v>0</v>
      </c>
      <c r="E338" s="84">
        <v>1</v>
      </c>
      <c r="F338" s="84">
        <v>0</v>
      </c>
      <c r="G338" s="128"/>
      <c r="H338" s="84"/>
      <c r="I338" s="84"/>
      <c r="J338" s="84"/>
      <c r="K338" s="84"/>
      <c r="L338" s="84"/>
      <c r="M338" s="84"/>
      <c r="N338" s="84"/>
      <c r="O338" s="84"/>
    </row>
    <row r="339" spans="1:15" ht="15.75">
      <c r="A339" s="83" t="s">
        <v>573</v>
      </c>
      <c r="B339" s="88" t="s">
        <v>79</v>
      </c>
      <c r="C339" s="78">
        <f t="shared" si="5"/>
        <v>0</v>
      </c>
      <c r="D339" s="84">
        <v>0</v>
      </c>
      <c r="E339" s="103">
        <v>0</v>
      </c>
      <c r="F339" s="84">
        <v>0</v>
      </c>
      <c r="G339" s="128"/>
      <c r="H339" s="84"/>
      <c r="I339" s="84"/>
      <c r="J339" s="84"/>
      <c r="K339" s="84"/>
      <c r="L339" s="84"/>
      <c r="M339" s="84"/>
      <c r="N339" s="84"/>
      <c r="O339" s="84"/>
    </row>
    <row r="340" spans="1:15" ht="15.75">
      <c r="A340" s="83" t="s">
        <v>567</v>
      </c>
      <c r="B340" s="88" t="s">
        <v>79</v>
      </c>
      <c r="C340" s="78">
        <f t="shared" si="5"/>
        <v>0</v>
      </c>
      <c r="D340" s="84">
        <v>0</v>
      </c>
      <c r="E340" s="84">
        <v>0</v>
      </c>
      <c r="F340" s="84">
        <v>0</v>
      </c>
      <c r="G340" s="128"/>
      <c r="H340" s="84"/>
      <c r="I340" s="84"/>
      <c r="J340" s="84"/>
      <c r="K340" s="84"/>
      <c r="L340" s="84"/>
      <c r="M340" s="84"/>
      <c r="N340" s="84"/>
      <c r="O340" s="84"/>
    </row>
    <row r="341" ht="15.75">
      <c r="A341" s="83"/>
    </row>
    <row r="342" ht="15.75">
      <c r="A342" s="83"/>
    </row>
    <row r="343" ht="15.75">
      <c r="A343" s="83"/>
    </row>
    <row r="344" spans="1:15" ht="15.75">
      <c r="A344" s="83"/>
      <c r="C344" s="78">
        <f>SUM(D344:O344)</f>
        <v>148</v>
      </c>
      <c r="D344" s="81">
        <f aca="true" t="shared" si="6" ref="D344:I344">SUM(D3:D341)</f>
        <v>49</v>
      </c>
      <c r="E344" s="81">
        <f t="shared" si="6"/>
        <v>44</v>
      </c>
      <c r="F344" s="81">
        <f t="shared" si="6"/>
        <v>45</v>
      </c>
      <c r="G344" s="81">
        <f t="shared" si="6"/>
        <v>10</v>
      </c>
      <c r="H344" s="81">
        <f t="shared" si="6"/>
        <v>0</v>
      </c>
      <c r="I344" s="81">
        <f t="shared" si="6"/>
        <v>0</v>
      </c>
      <c r="K344" s="81">
        <f>SUM(K3:K341)</f>
        <v>0</v>
      </c>
      <c r="L344" s="81">
        <f>SUM(L3:L341)</f>
        <v>0</v>
      </c>
      <c r="M344" s="81">
        <f>SUM(M3:M341)</f>
        <v>0</v>
      </c>
      <c r="N344" s="81">
        <f>SUM(N3:N341)</f>
        <v>0</v>
      </c>
      <c r="O344" s="81">
        <f>SUM(O3:O341)</f>
        <v>0</v>
      </c>
    </row>
    <row r="345" spans="2:10" ht="15.75">
      <c r="B345" s="83" t="s">
        <v>641</v>
      </c>
      <c r="C345" s="78">
        <f>SUM(D345:O345)</f>
        <v>7</v>
      </c>
      <c r="E345" s="81">
        <f>2+2</f>
        <v>4</v>
      </c>
      <c r="F345" s="81">
        <f>1+1+1</f>
        <v>3</v>
      </c>
      <c r="J345" s="81"/>
    </row>
    <row r="346" spans="2:3" ht="16.5" thickBot="1">
      <c r="B346" s="83" t="s">
        <v>502</v>
      </c>
      <c r="C346" s="89">
        <f>SUM(C344:C345)</f>
        <v>155</v>
      </c>
    </row>
    <row r="347" ht="16.5" thickTop="1"/>
  </sheetData>
  <mergeCells count="2">
    <mergeCell ref="D1:I1"/>
    <mergeCell ref="K1:O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16.625" style="33" customWidth="1"/>
    <col min="2" max="7" width="15.625" style="33" customWidth="1"/>
    <col min="8" max="8" width="9.00390625" style="33" customWidth="1"/>
    <col min="9" max="10" width="10.375" style="33" customWidth="1"/>
    <col min="11" max="11" width="11.50390625" style="33" bestFit="1" customWidth="1"/>
    <col min="12" max="12" width="25.25390625" style="33" bestFit="1" customWidth="1"/>
    <col min="13" max="13" width="9.00390625" style="33" customWidth="1"/>
    <col min="14" max="14" width="23.50390625" style="33" customWidth="1"/>
    <col min="15" max="16384" width="9.00390625" style="33" customWidth="1"/>
  </cols>
  <sheetData>
    <row r="1" ht="19.5" customHeight="1">
      <c r="A1" s="2" t="s">
        <v>258</v>
      </c>
    </row>
    <row r="2" ht="19.5" customHeight="1" thickBot="1"/>
    <row r="3" spans="1:14" ht="19.5" customHeight="1" thickBot="1">
      <c r="A3" s="62" t="s">
        <v>76</v>
      </c>
      <c r="I3" s="62" t="s">
        <v>20</v>
      </c>
      <c r="J3" s="4"/>
      <c r="K3" s="4"/>
      <c r="L3" s="4"/>
      <c r="N3" s="62" t="s">
        <v>22</v>
      </c>
    </row>
    <row r="4" spans="1:21" ht="19.5" customHeight="1" thickBot="1">
      <c r="A4" s="64" t="s">
        <v>16</v>
      </c>
      <c r="I4" s="63" t="s">
        <v>14</v>
      </c>
      <c r="J4" s="59" t="s">
        <v>24</v>
      </c>
      <c r="K4" s="59" t="s">
        <v>196</v>
      </c>
      <c r="L4" s="59" t="s">
        <v>186</v>
      </c>
      <c r="N4" s="65" t="s">
        <v>21</v>
      </c>
      <c r="O4" s="66">
        <v>39753</v>
      </c>
      <c r="P4" s="67">
        <v>39783</v>
      </c>
      <c r="Q4" s="67">
        <v>39814</v>
      </c>
      <c r="R4" s="67">
        <v>39845</v>
      </c>
      <c r="S4" s="67">
        <v>39873</v>
      </c>
      <c r="T4" s="67">
        <v>39904</v>
      </c>
      <c r="U4" s="68" t="s">
        <v>53</v>
      </c>
    </row>
    <row r="5" spans="1:21" ht="19.5" customHeight="1">
      <c r="A5" s="63" t="s">
        <v>21</v>
      </c>
      <c r="B5" s="60" t="s">
        <v>3</v>
      </c>
      <c r="C5" s="59" t="s">
        <v>9</v>
      </c>
      <c r="D5" s="59" t="s">
        <v>81</v>
      </c>
      <c r="E5" s="59" t="s">
        <v>201</v>
      </c>
      <c r="F5" s="59" t="s">
        <v>80</v>
      </c>
      <c r="G5" s="59" t="s">
        <v>78</v>
      </c>
      <c r="I5" s="75">
        <v>2008</v>
      </c>
      <c r="J5" s="36"/>
      <c r="K5" s="36"/>
      <c r="L5" s="36"/>
      <c r="N5" s="69" t="s">
        <v>11</v>
      </c>
      <c r="O5" s="47"/>
      <c r="P5" s="41">
        <v>6</v>
      </c>
      <c r="Q5" s="41">
        <v>3</v>
      </c>
      <c r="R5" s="41" t="s">
        <v>695</v>
      </c>
      <c r="S5" s="34">
        <v>21</v>
      </c>
      <c r="T5" s="37"/>
      <c r="U5" s="38"/>
    </row>
    <row r="6" spans="1:21" ht="19.5" customHeight="1">
      <c r="A6" s="61" t="s">
        <v>3</v>
      </c>
      <c r="B6" s="59"/>
      <c r="C6" s="39" t="s">
        <v>167</v>
      </c>
      <c r="D6" s="39" t="s">
        <v>164</v>
      </c>
      <c r="E6" s="39" t="s">
        <v>165</v>
      </c>
      <c r="F6" s="39" t="s">
        <v>165</v>
      </c>
      <c r="G6" s="39" t="s">
        <v>166</v>
      </c>
      <c r="I6" s="40">
        <v>39767</v>
      </c>
      <c r="J6" s="40" t="s">
        <v>36</v>
      </c>
      <c r="K6" s="41">
        <v>1</v>
      </c>
      <c r="L6" s="41"/>
      <c r="N6" s="69" t="s">
        <v>168</v>
      </c>
      <c r="O6" s="47"/>
      <c r="P6" s="41">
        <v>6</v>
      </c>
      <c r="Q6" s="41">
        <v>3</v>
      </c>
      <c r="R6" s="41" t="s">
        <v>695</v>
      </c>
      <c r="S6" s="34">
        <v>21</v>
      </c>
      <c r="T6" s="37"/>
      <c r="U6" s="38"/>
    </row>
    <row r="7" spans="1:21" ht="19.5" customHeight="1">
      <c r="A7" s="61"/>
      <c r="B7" s="59"/>
      <c r="C7" s="59"/>
      <c r="D7" s="1"/>
      <c r="E7" s="1"/>
      <c r="F7" s="1"/>
      <c r="G7" s="1"/>
      <c r="I7" s="40">
        <v>39774</v>
      </c>
      <c r="J7" s="40" t="s">
        <v>690</v>
      </c>
      <c r="K7" s="41">
        <v>3</v>
      </c>
      <c r="L7" s="41"/>
      <c r="N7" s="69" t="s">
        <v>77</v>
      </c>
      <c r="O7" s="47"/>
      <c r="P7" s="41">
        <v>6</v>
      </c>
      <c r="Q7" s="41">
        <v>3</v>
      </c>
      <c r="R7" s="41" t="s">
        <v>695</v>
      </c>
      <c r="S7" s="34">
        <v>21</v>
      </c>
      <c r="T7" s="37"/>
      <c r="U7" s="38"/>
    </row>
    <row r="8" spans="1:21" ht="19.5" customHeight="1">
      <c r="A8" s="59" t="s">
        <v>9</v>
      </c>
      <c r="B8" s="40">
        <v>39788</v>
      </c>
      <c r="C8" s="59"/>
      <c r="D8" s="39" t="s">
        <v>164</v>
      </c>
      <c r="E8" s="39" t="s">
        <v>165</v>
      </c>
      <c r="F8" s="39" t="s">
        <v>165</v>
      </c>
      <c r="G8" s="39" t="s">
        <v>166</v>
      </c>
      <c r="I8" s="40">
        <v>39781</v>
      </c>
      <c r="J8" s="40" t="s">
        <v>691</v>
      </c>
      <c r="K8" s="41">
        <v>3</v>
      </c>
      <c r="L8" s="41"/>
      <c r="N8" s="69" t="s">
        <v>201</v>
      </c>
      <c r="O8" s="47"/>
      <c r="P8" s="41">
        <v>6</v>
      </c>
      <c r="Q8" s="41">
        <v>3</v>
      </c>
      <c r="R8" s="41" t="s">
        <v>695</v>
      </c>
      <c r="S8" s="34">
        <v>21</v>
      </c>
      <c r="T8" s="37"/>
      <c r="U8" s="38"/>
    </row>
    <row r="9" spans="1:21" ht="19.5" customHeight="1">
      <c r="A9" s="61"/>
      <c r="B9" s="34"/>
      <c r="C9" s="59"/>
      <c r="D9" s="59"/>
      <c r="E9" s="1"/>
      <c r="F9" s="1"/>
      <c r="G9" s="1"/>
      <c r="I9" s="40">
        <v>39788</v>
      </c>
      <c r="J9" s="40" t="s">
        <v>692</v>
      </c>
      <c r="K9" s="41">
        <v>3</v>
      </c>
      <c r="L9" s="41"/>
      <c r="N9" s="69" t="s">
        <v>169</v>
      </c>
      <c r="O9" s="47"/>
      <c r="P9" s="41">
        <v>6</v>
      </c>
      <c r="Q9" s="41">
        <v>3</v>
      </c>
      <c r="R9" s="41" t="s">
        <v>695</v>
      </c>
      <c r="S9" s="34">
        <v>21</v>
      </c>
      <c r="T9" s="37"/>
      <c r="U9" s="38"/>
    </row>
    <row r="10" spans="1:21" ht="19.5" customHeight="1" thickBot="1">
      <c r="A10" s="61" t="s">
        <v>81</v>
      </c>
      <c r="B10" s="42">
        <v>39872</v>
      </c>
      <c r="C10" s="40">
        <v>39851</v>
      </c>
      <c r="D10" s="59"/>
      <c r="E10" s="39" t="s">
        <v>165</v>
      </c>
      <c r="F10" s="39" t="s">
        <v>165</v>
      </c>
      <c r="G10" s="39" t="s">
        <v>166</v>
      </c>
      <c r="I10" s="40">
        <v>39795</v>
      </c>
      <c r="J10" s="40" t="s">
        <v>690</v>
      </c>
      <c r="K10" s="41">
        <v>3</v>
      </c>
      <c r="L10" s="41"/>
      <c r="N10" s="70" t="s">
        <v>79</v>
      </c>
      <c r="O10" s="48"/>
      <c r="P10" s="41">
        <v>6</v>
      </c>
      <c r="Q10" s="41">
        <v>3</v>
      </c>
      <c r="R10" s="41" t="s">
        <v>695</v>
      </c>
      <c r="S10" s="34">
        <v>21</v>
      </c>
      <c r="T10" s="43"/>
      <c r="U10" s="44"/>
    </row>
    <row r="11" spans="1:21" ht="19.5" customHeight="1">
      <c r="A11" s="61"/>
      <c r="B11" s="34"/>
      <c r="C11" s="34"/>
      <c r="D11" s="59"/>
      <c r="E11" s="59"/>
      <c r="F11" s="1"/>
      <c r="G11" s="1"/>
      <c r="I11" s="40">
        <v>39802</v>
      </c>
      <c r="J11" s="40" t="s">
        <v>691</v>
      </c>
      <c r="K11" s="41">
        <v>3</v>
      </c>
      <c r="L11" s="41"/>
      <c r="N11" s="71" t="s">
        <v>85</v>
      </c>
      <c r="O11" s="119"/>
      <c r="P11" s="120">
        <v>13</v>
      </c>
      <c r="Q11" s="120">
        <v>17</v>
      </c>
      <c r="R11" s="120"/>
      <c r="S11" s="45"/>
      <c r="T11" s="46"/>
      <c r="U11" s="35"/>
    </row>
    <row r="12" spans="1:21" ht="19.5" customHeight="1">
      <c r="A12" s="61" t="s">
        <v>201</v>
      </c>
      <c r="B12" s="42">
        <v>39893</v>
      </c>
      <c r="C12" s="40">
        <v>39816</v>
      </c>
      <c r="D12" s="40">
        <v>39788</v>
      </c>
      <c r="E12" s="59"/>
      <c r="F12" s="39" t="s">
        <v>165</v>
      </c>
      <c r="G12" s="39" t="s">
        <v>166</v>
      </c>
      <c r="I12" s="40">
        <v>39809</v>
      </c>
      <c r="J12" s="116" t="s">
        <v>693</v>
      </c>
      <c r="K12" s="41"/>
      <c r="L12" s="116" t="s">
        <v>694</v>
      </c>
      <c r="N12" s="72" t="s">
        <v>87</v>
      </c>
      <c r="O12" s="47">
        <v>22</v>
      </c>
      <c r="P12" s="41"/>
      <c r="Q12" s="41">
        <v>17</v>
      </c>
      <c r="R12" s="41"/>
      <c r="S12" s="34" t="s">
        <v>199</v>
      </c>
      <c r="T12" s="37"/>
      <c r="U12" s="38"/>
    </row>
    <row r="13" spans="1:21" ht="19.5" customHeight="1">
      <c r="A13" s="61"/>
      <c r="B13" s="34"/>
      <c r="C13" s="34"/>
      <c r="D13" s="34"/>
      <c r="E13" s="59"/>
      <c r="F13" s="59"/>
      <c r="G13" s="1"/>
      <c r="I13" s="59">
        <v>2009</v>
      </c>
      <c r="J13" s="34"/>
      <c r="K13" s="34"/>
      <c r="L13" s="34"/>
      <c r="N13" s="72" t="s">
        <v>10</v>
      </c>
      <c r="O13" s="47">
        <v>15</v>
      </c>
      <c r="P13" s="41">
        <v>13</v>
      </c>
      <c r="Q13" s="41"/>
      <c r="R13" s="41">
        <v>14</v>
      </c>
      <c r="S13" s="34">
        <v>7</v>
      </c>
      <c r="T13" s="37"/>
      <c r="U13" s="38"/>
    </row>
    <row r="14" spans="1:21" ht="19.5" customHeight="1">
      <c r="A14" s="61" t="s">
        <v>80</v>
      </c>
      <c r="B14" s="40">
        <v>39851</v>
      </c>
      <c r="C14" s="42">
        <v>39893</v>
      </c>
      <c r="D14" s="40">
        <v>39816</v>
      </c>
      <c r="E14" s="42">
        <v>39872</v>
      </c>
      <c r="F14" s="59"/>
      <c r="G14" s="39" t="s">
        <v>166</v>
      </c>
      <c r="I14" s="40">
        <v>39816</v>
      </c>
      <c r="J14" s="40" t="s">
        <v>34</v>
      </c>
      <c r="K14" s="41">
        <v>3</v>
      </c>
      <c r="L14" s="41"/>
      <c r="N14" s="72" t="s">
        <v>7</v>
      </c>
      <c r="O14" s="47">
        <v>22</v>
      </c>
      <c r="P14" s="41"/>
      <c r="Q14" s="41">
        <v>17</v>
      </c>
      <c r="R14" s="41">
        <v>14</v>
      </c>
      <c r="S14" s="34">
        <v>28</v>
      </c>
      <c r="T14" s="37"/>
      <c r="U14" s="38"/>
    </row>
    <row r="15" spans="1:21" ht="19.5" customHeight="1" thickBot="1">
      <c r="A15" s="61"/>
      <c r="B15" s="34"/>
      <c r="C15" s="34"/>
      <c r="D15" s="34"/>
      <c r="E15" s="34"/>
      <c r="F15" s="59"/>
      <c r="G15" s="59"/>
      <c r="I15" s="40">
        <v>39830</v>
      </c>
      <c r="J15" s="40" t="s">
        <v>95</v>
      </c>
      <c r="K15" s="41">
        <v>3</v>
      </c>
      <c r="L15" s="41"/>
      <c r="N15" s="70" t="s">
        <v>33</v>
      </c>
      <c r="O15" s="48">
        <v>15</v>
      </c>
      <c r="P15" s="121"/>
      <c r="Q15" s="121">
        <v>17</v>
      </c>
      <c r="R15" s="121"/>
      <c r="S15" s="49" t="s">
        <v>199</v>
      </c>
      <c r="T15" s="50"/>
      <c r="U15" s="44"/>
    </row>
    <row r="16" spans="1:21" ht="19.5" customHeight="1">
      <c r="A16" s="61" t="s">
        <v>78</v>
      </c>
      <c r="B16" s="40">
        <v>39816</v>
      </c>
      <c r="C16" s="42">
        <v>39872</v>
      </c>
      <c r="D16" s="42">
        <v>39893</v>
      </c>
      <c r="E16" s="40">
        <v>39851</v>
      </c>
      <c r="F16" s="40">
        <v>39788</v>
      </c>
      <c r="G16" s="59"/>
      <c r="I16" s="40">
        <v>39837</v>
      </c>
      <c r="J16" s="40" t="s">
        <v>94</v>
      </c>
      <c r="K16" s="41">
        <v>3</v>
      </c>
      <c r="L16" s="117" t="s">
        <v>188</v>
      </c>
      <c r="N16" s="71" t="s">
        <v>25</v>
      </c>
      <c r="O16" s="119"/>
      <c r="P16" s="120">
        <v>13</v>
      </c>
      <c r="Q16" s="120">
        <v>17</v>
      </c>
      <c r="R16" s="120">
        <v>14</v>
      </c>
      <c r="S16" s="45"/>
      <c r="T16" s="46">
        <v>4</v>
      </c>
      <c r="U16" s="35"/>
    </row>
    <row r="17" spans="1:21" ht="19.5" customHeight="1">
      <c r="A17" s="61"/>
      <c r="B17" s="34"/>
      <c r="C17" s="34"/>
      <c r="D17" s="34"/>
      <c r="E17" s="34"/>
      <c r="F17" s="34"/>
      <c r="G17" s="59"/>
      <c r="I17" s="40">
        <v>39844</v>
      </c>
      <c r="J17" s="118" t="s">
        <v>198</v>
      </c>
      <c r="K17" s="41"/>
      <c r="L17" s="117" t="s">
        <v>187</v>
      </c>
      <c r="N17" s="72" t="s">
        <v>171</v>
      </c>
      <c r="O17" s="47">
        <v>22</v>
      </c>
      <c r="P17" s="41"/>
      <c r="Q17" s="41">
        <v>17</v>
      </c>
      <c r="R17" s="41"/>
      <c r="S17" s="34">
        <v>7</v>
      </c>
      <c r="T17" s="37">
        <v>4</v>
      </c>
      <c r="U17" s="38"/>
    </row>
    <row r="18" spans="1:21" ht="19.5" customHeight="1">
      <c r="A18" s="3"/>
      <c r="B18" s="4"/>
      <c r="C18" s="4"/>
      <c r="D18" s="4"/>
      <c r="E18" s="4"/>
      <c r="F18" s="4"/>
      <c r="G18" s="4"/>
      <c r="I18" s="40">
        <v>39851</v>
      </c>
      <c r="J18" s="40" t="s">
        <v>34</v>
      </c>
      <c r="K18" s="41">
        <v>3</v>
      </c>
      <c r="L18" s="117"/>
      <c r="N18" s="72" t="s">
        <v>173</v>
      </c>
      <c r="O18" s="47">
        <v>22</v>
      </c>
      <c r="P18" s="41">
        <v>13</v>
      </c>
      <c r="Q18" s="41"/>
      <c r="R18" s="41">
        <v>14</v>
      </c>
      <c r="S18" s="34"/>
      <c r="T18" s="37">
        <v>4</v>
      </c>
      <c r="U18" s="38"/>
    </row>
    <row r="19" spans="9:21" ht="19.5" customHeight="1" thickBot="1">
      <c r="I19" s="40">
        <v>39858</v>
      </c>
      <c r="J19" s="40" t="s">
        <v>95</v>
      </c>
      <c r="K19" s="41">
        <v>3</v>
      </c>
      <c r="L19" s="117"/>
      <c r="N19" s="72" t="s">
        <v>174</v>
      </c>
      <c r="O19" s="47">
        <v>22</v>
      </c>
      <c r="P19" s="41">
        <v>13</v>
      </c>
      <c r="Q19" s="41"/>
      <c r="R19" s="41">
        <v>14</v>
      </c>
      <c r="S19" s="34"/>
      <c r="T19" s="37">
        <v>4</v>
      </c>
      <c r="U19" s="38"/>
    </row>
    <row r="20" spans="1:21" ht="19.5" customHeight="1" thickBot="1">
      <c r="A20" s="64" t="s">
        <v>15</v>
      </c>
      <c r="I20" s="40">
        <v>39865</v>
      </c>
      <c r="J20" s="40" t="s">
        <v>94</v>
      </c>
      <c r="K20" s="41">
        <v>3</v>
      </c>
      <c r="L20" s="116"/>
      <c r="N20" s="70" t="s">
        <v>12</v>
      </c>
      <c r="O20" s="48">
        <v>22</v>
      </c>
      <c r="P20" s="121">
        <v>13</v>
      </c>
      <c r="Q20" s="121"/>
      <c r="R20" s="121">
        <v>14</v>
      </c>
      <c r="S20" s="49">
        <v>7</v>
      </c>
      <c r="T20" s="50"/>
      <c r="U20" s="44"/>
    </row>
    <row r="21" spans="1:21" ht="19.5" customHeight="1">
      <c r="A21" s="63" t="s">
        <v>21</v>
      </c>
      <c r="B21" s="59" t="s">
        <v>84</v>
      </c>
      <c r="C21" s="60" t="s">
        <v>86</v>
      </c>
      <c r="D21" s="59" t="s">
        <v>1</v>
      </c>
      <c r="E21" s="59" t="s">
        <v>7</v>
      </c>
      <c r="F21" s="59" t="s">
        <v>33</v>
      </c>
      <c r="G21" s="51"/>
      <c r="I21" s="42">
        <v>39872</v>
      </c>
      <c r="J21" s="42" t="s">
        <v>70</v>
      </c>
      <c r="K21" s="34">
        <v>3</v>
      </c>
      <c r="L21" s="34"/>
      <c r="N21" s="71" t="s">
        <v>175</v>
      </c>
      <c r="O21" s="122">
        <v>29</v>
      </c>
      <c r="P21" s="123">
        <v>20</v>
      </c>
      <c r="Q21" s="123">
        <v>24</v>
      </c>
      <c r="R21" s="123">
        <v>21</v>
      </c>
      <c r="S21" s="45">
        <v>14</v>
      </c>
      <c r="T21" s="46"/>
      <c r="U21" s="35"/>
    </row>
    <row r="22" spans="1:21" ht="19.5" customHeight="1">
      <c r="A22" s="61" t="s">
        <v>84</v>
      </c>
      <c r="B22" s="59"/>
      <c r="C22" s="39" t="s">
        <v>167</v>
      </c>
      <c r="D22" s="39" t="s">
        <v>164</v>
      </c>
      <c r="E22" s="39" t="s">
        <v>165</v>
      </c>
      <c r="F22" s="39" t="s">
        <v>165</v>
      </c>
      <c r="G22" s="52"/>
      <c r="I22" s="42">
        <v>39879</v>
      </c>
      <c r="J22" s="42" t="s">
        <v>183</v>
      </c>
      <c r="K22" s="34">
        <v>3</v>
      </c>
      <c r="L22" s="34"/>
      <c r="N22" s="72" t="s">
        <v>51</v>
      </c>
      <c r="O22" s="124">
        <v>29</v>
      </c>
      <c r="P22" s="41">
        <v>20</v>
      </c>
      <c r="Q22" s="41">
        <v>24</v>
      </c>
      <c r="R22" s="41">
        <v>21</v>
      </c>
      <c r="S22" s="34">
        <v>14</v>
      </c>
      <c r="T22" s="37"/>
      <c r="U22" s="38"/>
    </row>
    <row r="23" spans="1:21" ht="19.5" customHeight="1">
      <c r="A23" s="61"/>
      <c r="B23" s="59"/>
      <c r="C23" s="59"/>
      <c r="D23" s="1"/>
      <c r="E23" s="1"/>
      <c r="F23" s="1"/>
      <c r="G23" s="4"/>
      <c r="I23" s="42">
        <v>39886</v>
      </c>
      <c r="J23" s="42" t="s">
        <v>184</v>
      </c>
      <c r="K23" s="34">
        <v>3</v>
      </c>
      <c r="L23" s="34"/>
      <c r="N23" s="72" t="s">
        <v>8</v>
      </c>
      <c r="O23" s="124">
        <v>29</v>
      </c>
      <c r="P23" s="41">
        <v>20</v>
      </c>
      <c r="Q23" s="41">
        <v>24</v>
      </c>
      <c r="R23" s="41">
        <v>21</v>
      </c>
      <c r="S23" s="34">
        <v>14</v>
      </c>
      <c r="T23" s="37"/>
      <c r="U23" s="38"/>
    </row>
    <row r="24" spans="1:21" ht="19.5" customHeight="1">
      <c r="A24" s="61" t="s">
        <v>86</v>
      </c>
      <c r="B24" s="40">
        <v>39830</v>
      </c>
      <c r="C24" s="59"/>
      <c r="D24" s="39" t="s">
        <v>164</v>
      </c>
      <c r="E24" s="39" t="s">
        <v>165</v>
      </c>
      <c r="F24" s="39" t="s">
        <v>165</v>
      </c>
      <c r="G24" s="52"/>
      <c r="I24" s="42">
        <v>39893</v>
      </c>
      <c r="J24" s="42" t="s">
        <v>70</v>
      </c>
      <c r="K24" s="34">
        <v>3</v>
      </c>
      <c r="L24" s="34"/>
      <c r="N24" s="72" t="s">
        <v>13</v>
      </c>
      <c r="O24" s="124">
        <v>29</v>
      </c>
      <c r="P24" s="41">
        <v>20</v>
      </c>
      <c r="Q24" s="41">
        <v>24</v>
      </c>
      <c r="R24" s="41">
        <v>21</v>
      </c>
      <c r="S24" s="34">
        <v>14</v>
      </c>
      <c r="T24" s="37"/>
      <c r="U24" s="38"/>
    </row>
    <row r="25" spans="1:21" ht="19.5" customHeight="1">
      <c r="A25" s="61"/>
      <c r="B25" s="34"/>
      <c r="C25" s="59"/>
      <c r="D25" s="59"/>
      <c r="E25" s="1"/>
      <c r="F25" s="1"/>
      <c r="G25" s="4"/>
      <c r="I25" s="42">
        <v>39900</v>
      </c>
      <c r="J25" s="42" t="s">
        <v>36</v>
      </c>
      <c r="K25" s="34">
        <v>2</v>
      </c>
      <c r="L25" s="34"/>
      <c r="N25" s="72" t="s">
        <v>73</v>
      </c>
      <c r="O25" s="124">
        <v>29</v>
      </c>
      <c r="P25" s="41">
        <v>20</v>
      </c>
      <c r="Q25" s="41">
        <v>24</v>
      </c>
      <c r="R25" s="41">
        <v>21</v>
      </c>
      <c r="S25" s="34">
        <v>14</v>
      </c>
      <c r="T25" s="37"/>
      <c r="U25" s="38"/>
    </row>
    <row r="26" spans="1:21" ht="19.5" customHeight="1" thickBot="1">
      <c r="A26" s="61" t="s">
        <v>10</v>
      </c>
      <c r="B26" s="40">
        <v>39795</v>
      </c>
      <c r="C26" s="42">
        <v>39879</v>
      </c>
      <c r="D26" s="59"/>
      <c r="E26" s="39" t="s">
        <v>165</v>
      </c>
      <c r="F26" s="53" t="s">
        <v>689</v>
      </c>
      <c r="G26" s="52"/>
      <c r="I26" s="42">
        <v>39907</v>
      </c>
      <c r="J26" s="42" t="s">
        <v>71</v>
      </c>
      <c r="K26" s="34">
        <v>2</v>
      </c>
      <c r="L26" s="76" t="s">
        <v>190</v>
      </c>
      <c r="N26" s="73" t="s">
        <v>28</v>
      </c>
      <c r="O26" s="125">
        <v>29</v>
      </c>
      <c r="P26" s="126">
        <v>20</v>
      </c>
      <c r="Q26" s="126">
        <v>24</v>
      </c>
      <c r="R26" s="126">
        <v>21</v>
      </c>
      <c r="S26" s="49">
        <v>14</v>
      </c>
      <c r="T26" s="50"/>
      <c r="U26" s="44"/>
    </row>
    <row r="27" spans="1:12" ht="19.5" customHeight="1">
      <c r="A27" s="61"/>
      <c r="B27" s="34"/>
      <c r="C27" s="34"/>
      <c r="D27" s="59"/>
      <c r="E27" s="59"/>
      <c r="F27" s="1"/>
      <c r="G27" s="4"/>
      <c r="I27" s="42">
        <v>39914</v>
      </c>
      <c r="J27" s="39" t="s">
        <v>185</v>
      </c>
      <c r="K27" s="34"/>
      <c r="L27" s="76" t="s">
        <v>189</v>
      </c>
    </row>
    <row r="28" spans="1:12" ht="19.5" customHeight="1">
      <c r="A28" s="61" t="s">
        <v>32</v>
      </c>
      <c r="B28" s="42">
        <v>39900</v>
      </c>
      <c r="C28" s="40">
        <v>39774</v>
      </c>
      <c r="D28" s="40">
        <v>39858</v>
      </c>
      <c r="E28" s="59"/>
      <c r="F28" s="39" t="s">
        <v>165</v>
      </c>
      <c r="G28" s="52"/>
      <c r="I28" s="42">
        <v>39921</v>
      </c>
      <c r="J28" s="54" t="s">
        <v>155</v>
      </c>
      <c r="K28" s="34">
        <v>3</v>
      </c>
      <c r="L28" s="1"/>
    </row>
    <row r="29" spans="1:12" ht="19.5" customHeight="1">
      <c r="A29" s="61"/>
      <c r="B29" s="34"/>
      <c r="C29" s="34"/>
      <c r="D29" s="34"/>
      <c r="E29" s="59"/>
      <c r="F29" s="59"/>
      <c r="G29" s="4"/>
      <c r="I29" s="42">
        <v>39928</v>
      </c>
      <c r="J29" s="54" t="s">
        <v>192</v>
      </c>
      <c r="K29" s="34">
        <v>3</v>
      </c>
      <c r="L29" s="1"/>
    </row>
    <row r="30" spans="1:12" ht="19.5" customHeight="1">
      <c r="A30" s="61" t="s">
        <v>170</v>
      </c>
      <c r="B30" s="42">
        <v>39879</v>
      </c>
      <c r="C30" s="42">
        <v>39900</v>
      </c>
      <c r="D30" s="40">
        <v>39767</v>
      </c>
      <c r="E30" s="40">
        <v>39830</v>
      </c>
      <c r="F30" s="59"/>
      <c r="G30" s="52"/>
      <c r="I30" s="42">
        <v>39935</v>
      </c>
      <c r="J30" s="54" t="s">
        <v>161</v>
      </c>
      <c r="K30" s="34">
        <v>3</v>
      </c>
      <c r="L30" s="77" t="s">
        <v>191</v>
      </c>
    </row>
    <row r="31" spans="1:31" ht="19.5" customHeight="1">
      <c r="A31" s="61"/>
      <c r="B31" s="34"/>
      <c r="C31" s="34"/>
      <c r="D31" s="34"/>
      <c r="E31" s="34"/>
      <c r="F31" s="59"/>
      <c r="G31" s="4"/>
      <c r="I31" s="42">
        <v>39942</v>
      </c>
      <c r="J31" s="54" t="s">
        <v>193</v>
      </c>
      <c r="K31" s="34">
        <v>3</v>
      </c>
      <c r="L31" s="57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14" ht="19.5" customHeight="1">
      <c r="A32" s="3"/>
      <c r="B32" s="52"/>
      <c r="C32" s="52"/>
      <c r="D32" s="52"/>
      <c r="E32" s="52"/>
      <c r="F32" s="52"/>
      <c r="G32" s="4"/>
      <c r="I32" s="42">
        <v>39949</v>
      </c>
      <c r="J32" s="54" t="s">
        <v>160</v>
      </c>
      <c r="K32" s="56">
        <v>3</v>
      </c>
      <c r="L32" s="57"/>
      <c r="N32" s="4"/>
    </row>
    <row r="33" spans="9:12" ht="19.5" customHeight="1" thickBot="1">
      <c r="I33" s="42">
        <v>39956</v>
      </c>
      <c r="J33" s="54" t="s">
        <v>162</v>
      </c>
      <c r="K33" s="34">
        <v>3</v>
      </c>
      <c r="L33" s="34"/>
    </row>
    <row r="34" spans="1:12" ht="19.5" customHeight="1" thickBot="1">
      <c r="A34" s="64" t="s">
        <v>92</v>
      </c>
      <c r="I34" s="42">
        <v>39963</v>
      </c>
      <c r="J34" s="54" t="s">
        <v>163</v>
      </c>
      <c r="K34" s="34">
        <v>3</v>
      </c>
      <c r="L34" s="34"/>
    </row>
    <row r="35" spans="1:12" ht="19.5" customHeight="1">
      <c r="A35" s="63" t="s">
        <v>21</v>
      </c>
      <c r="B35" s="59" t="s">
        <v>46</v>
      </c>
      <c r="C35" s="60" t="s">
        <v>172</v>
      </c>
      <c r="D35" s="59" t="s">
        <v>89</v>
      </c>
      <c r="E35" s="59" t="s">
        <v>4</v>
      </c>
      <c r="F35" s="59" t="s">
        <v>6</v>
      </c>
      <c r="G35" s="51"/>
      <c r="I35" s="42">
        <v>39970</v>
      </c>
      <c r="J35" s="54" t="s">
        <v>194</v>
      </c>
      <c r="K35" s="34">
        <v>2</v>
      </c>
      <c r="L35" s="34"/>
    </row>
    <row r="36" spans="1:12" ht="19.5" customHeight="1">
      <c r="A36" s="61" t="s">
        <v>25</v>
      </c>
      <c r="B36" s="59"/>
      <c r="C36" s="39" t="s">
        <v>167</v>
      </c>
      <c r="D36" s="39" t="s">
        <v>164</v>
      </c>
      <c r="E36" s="39" t="s">
        <v>165</v>
      </c>
      <c r="F36" s="39" t="s">
        <v>165</v>
      </c>
      <c r="G36" s="52"/>
      <c r="I36" s="162" t="s">
        <v>195</v>
      </c>
      <c r="J36" s="162"/>
      <c r="K36" s="34">
        <f>SUM(K6:K35)</f>
        <v>73</v>
      </c>
      <c r="L36" s="58"/>
    </row>
    <row r="37" spans="1:11" ht="19.5" customHeight="1">
      <c r="A37" s="61"/>
      <c r="B37" s="59"/>
      <c r="C37" s="59"/>
      <c r="D37" s="1"/>
      <c r="E37" s="1"/>
      <c r="F37" s="1"/>
      <c r="G37" s="4"/>
      <c r="K37" s="4"/>
    </row>
    <row r="38" spans="1:11" ht="19.5" customHeight="1">
      <c r="A38" s="61" t="s">
        <v>91</v>
      </c>
      <c r="B38" s="40">
        <v>39830</v>
      </c>
      <c r="C38" s="59"/>
      <c r="D38" s="39" t="s">
        <v>164</v>
      </c>
      <c r="E38" s="39" t="s">
        <v>165</v>
      </c>
      <c r="F38" s="39" t="s">
        <v>165</v>
      </c>
      <c r="G38" s="52"/>
      <c r="K38" s="4"/>
    </row>
    <row r="39" spans="1:12" ht="19.5" customHeight="1">
      <c r="A39" s="61"/>
      <c r="B39" s="34"/>
      <c r="C39" s="59"/>
      <c r="D39" s="59"/>
      <c r="E39" s="1"/>
      <c r="F39" s="1"/>
      <c r="G39" s="4"/>
      <c r="I39" s="52"/>
      <c r="J39" s="4"/>
      <c r="K39" s="4"/>
      <c r="L39" s="4"/>
    </row>
    <row r="40" spans="1:12" ht="19.5" customHeight="1">
      <c r="A40" s="61" t="s">
        <v>89</v>
      </c>
      <c r="B40" s="42">
        <v>39907</v>
      </c>
      <c r="C40" s="40">
        <v>39774</v>
      </c>
      <c r="D40" s="59"/>
      <c r="E40" s="39" t="s">
        <v>165</v>
      </c>
      <c r="F40" s="39" t="s">
        <v>165</v>
      </c>
      <c r="G40" s="52"/>
      <c r="I40" s="52"/>
      <c r="J40" s="4"/>
      <c r="K40" s="4"/>
      <c r="L40" s="4"/>
    </row>
    <row r="41" spans="1:12" ht="19.5" customHeight="1">
      <c r="A41" s="61"/>
      <c r="B41" s="34"/>
      <c r="C41" s="34"/>
      <c r="D41" s="59"/>
      <c r="E41" s="59"/>
      <c r="F41" s="1"/>
      <c r="G41" s="4"/>
      <c r="I41" s="52"/>
      <c r="J41" s="4"/>
      <c r="K41" s="4"/>
      <c r="L41" s="4"/>
    </row>
    <row r="42" spans="1:12" ht="19.5" customHeight="1">
      <c r="A42" s="61" t="s">
        <v>4</v>
      </c>
      <c r="B42" s="40">
        <v>39795</v>
      </c>
      <c r="C42" s="42">
        <v>39907</v>
      </c>
      <c r="D42" s="40">
        <v>39858</v>
      </c>
      <c r="E42" s="59"/>
      <c r="F42" s="39" t="s">
        <v>165</v>
      </c>
      <c r="G42" s="52"/>
      <c r="I42" s="52"/>
      <c r="J42" s="4"/>
      <c r="K42" s="4"/>
      <c r="L42" s="4"/>
    </row>
    <row r="43" spans="1:12" ht="19.5" customHeight="1">
      <c r="A43" s="61"/>
      <c r="B43" s="34"/>
      <c r="C43" s="34"/>
      <c r="D43" s="34"/>
      <c r="E43" s="59"/>
      <c r="F43" s="59"/>
      <c r="G43" s="4"/>
      <c r="I43" s="52"/>
      <c r="J43" s="4"/>
      <c r="K43" s="4"/>
      <c r="L43" s="4"/>
    </row>
    <row r="44" spans="1:12" ht="19.5" customHeight="1">
      <c r="A44" s="61" t="s">
        <v>6</v>
      </c>
      <c r="B44" s="40">
        <v>39858</v>
      </c>
      <c r="C44" s="42">
        <v>39879</v>
      </c>
      <c r="D44" s="40">
        <v>39795</v>
      </c>
      <c r="E44" s="40">
        <v>39774</v>
      </c>
      <c r="F44" s="59"/>
      <c r="G44" s="52"/>
      <c r="I44" s="52"/>
      <c r="J44" s="4"/>
      <c r="L44" s="4"/>
    </row>
    <row r="45" spans="1:7" ht="19.5" customHeight="1">
      <c r="A45" s="61"/>
      <c r="B45" s="34"/>
      <c r="C45" s="34"/>
      <c r="D45" s="34"/>
      <c r="E45" s="34"/>
      <c r="F45" s="59"/>
      <c r="G45" s="4"/>
    </row>
    <row r="46" spans="1:7" ht="19.5" customHeight="1">
      <c r="A46" s="3"/>
      <c r="B46" s="52"/>
      <c r="C46" s="52"/>
      <c r="D46" s="52"/>
      <c r="E46" s="52"/>
      <c r="F46" s="52"/>
      <c r="G46" s="4"/>
    </row>
    <row r="47" spans="1:7" ht="19.5" customHeight="1" thickBot="1">
      <c r="A47" s="3"/>
      <c r="B47" s="4"/>
      <c r="C47" s="4"/>
      <c r="D47" s="4"/>
      <c r="E47" s="4"/>
      <c r="F47" s="4"/>
      <c r="G47" s="4"/>
    </row>
    <row r="48" ht="19.5" customHeight="1" thickBot="1">
      <c r="A48" s="64" t="s">
        <v>93</v>
      </c>
    </row>
    <row r="49" spans="1:7" ht="19.5" customHeight="1">
      <c r="A49" s="63" t="s">
        <v>21</v>
      </c>
      <c r="B49" s="60" t="s">
        <v>88</v>
      </c>
      <c r="C49" s="59" t="s">
        <v>197</v>
      </c>
      <c r="D49" s="59" t="s">
        <v>0</v>
      </c>
      <c r="E49" s="59" t="s">
        <v>5</v>
      </c>
      <c r="F49" s="59" t="s">
        <v>67</v>
      </c>
      <c r="G49" s="59" t="s">
        <v>27</v>
      </c>
    </row>
    <row r="50" spans="1:7" ht="19.5" customHeight="1">
      <c r="A50" s="61" t="s">
        <v>88</v>
      </c>
      <c r="B50" s="59"/>
      <c r="C50" s="39" t="s">
        <v>167</v>
      </c>
      <c r="D50" s="39" t="s">
        <v>164</v>
      </c>
      <c r="E50" s="39" t="s">
        <v>165</v>
      </c>
      <c r="F50" s="39" t="s">
        <v>165</v>
      </c>
      <c r="G50" s="39" t="s">
        <v>166</v>
      </c>
    </row>
    <row r="51" spans="1:7" ht="19.5" customHeight="1">
      <c r="A51" s="61"/>
      <c r="B51" s="59"/>
      <c r="C51" s="59"/>
      <c r="D51" s="1"/>
      <c r="E51" s="1"/>
      <c r="F51" s="1"/>
      <c r="G51" s="1"/>
    </row>
    <row r="52" spans="1:7" ht="19.5" customHeight="1">
      <c r="A52" s="61" t="s">
        <v>197</v>
      </c>
      <c r="B52" s="40">
        <v>39781</v>
      </c>
      <c r="C52" s="59"/>
      <c r="D52" s="39" t="s">
        <v>164</v>
      </c>
      <c r="E52" s="39" t="s">
        <v>165</v>
      </c>
      <c r="F52" s="39" t="s">
        <v>165</v>
      </c>
      <c r="G52" s="39" t="s">
        <v>166</v>
      </c>
    </row>
    <row r="53" spans="1:7" ht="19.5" customHeight="1">
      <c r="A53" s="61"/>
      <c r="B53" s="34"/>
      <c r="C53" s="59"/>
      <c r="D53" s="59"/>
      <c r="E53" s="1"/>
      <c r="F53" s="1"/>
      <c r="G53" s="1"/>
    </row>
    <row r="54" spans="1:7" ht="19.5" customHeight="1">
      <c r="A54" s="61" t="s">
        <v>0</v>
      </c>
      <c r="B54" s="40">
        <v>39865</v>
      </c>
      <c r="C54" s="40">
        <v>39837</v>
      </c>
      <c r="D54" s="59"/>
      <c r="E54" s="39" t="s">
        <v>165</v>
      </c>
      <c r="F54" s="39" t="s">
        <v>165</v>
      </c>
      <c r="G54" s="39" t="s">
        <v>166</v>
      </c>
    </row>
    <row r="55" spans="1:7" ht="19.5" customHeight="1">
      <c r="A55" s="61"/>
      <c r="B55" s="34"/>
      <c r="C55" s="34"/>
      <c r="D55" s="59"/>
      <c r="E55" s="59"/>
      <c r="F55" s="1"/>
      <c r="G55" s="1"/>
    </row>
    <row r="56" spans="1:7" ht="19.5" customHeight="1">
      <c r="A56" s="61" t="s">
        <v>5</v>
      </c>
      <c r="B56" s="42">
        <v>39886</v>
      </c>
      <c r="C56" s="40">
        <v>39802</v>
      </c>
      <c r="D56" s="40">
        <v>39781</v>
      </c>
      <c r="E56" s="59"/>
      <c r="F56" s="39" t="s">
        <v>165</v>
      </c>
      <c r="G56" s="39" t="s">
        <v>166</v>
      </c>
    </row>
    <row r="57" spans="1:7" ht="19.5" customHeight="1">
      <c r="A57" s="61"/>
      <c r="B57" s="34"/>
      <c r="C57" s="34"/>
      <c r="D57" s="34"/>
      <c r="E57" s="59"/>
      <c r="F57" s="59"/>
      <c r="G57" s="1"/>
    </row>
    <row r="58" spans="1:7" ht="19.5" customHeight="1">
      <c r="A58" s="61" t="s">
        <v>73</v>
      </c>
      <c r="B58" s="40">
        <v>39837</v>
      </c>
      <c r="C58" s="42">
        <v>39886</v>
      </c>
      <c r="D58" s="40">
        <v>39802</v>
      </c>
      <c r="E58" s="40">
        <v>39865</v>
      </c>
      <c r="F58" s="59"/>
      <c r="G58" s="39" t="s">
        <v>166</v>
      </c>
    </row>
    <row r="59" spans="1:7" ht="19.5" customHeight="1">
      <c r="A59" s="61"/>
      <c r="B59" s="34"/>
      <c r="C59" s="34"/>
      <c r="D59" s="34"/>
      <c r="E59" s="34"/>
      <c r="F59" s="59"/>
      <c r="G59" s="59"/>
    </row>
    <row r="60" spans="1:7" ht="19.5" customHeight="1">
      <c r="A60" s="61" t="s">
        <v>27</v>
      </c>
      <c r="B60" s="40">
        <v>39802</v>
      </c>
      <c r="C60" s="40">
        <v>39865</v>
      </c>
      <c r="D60" s="42">
        <v>39886</v>
      </c>
      <c r="E60" s="40">
        <v>39837</v>
      </c>
      <c r="F60" s="40">
        <v>39781</v>
      </c>
      <c r="G60" s="59"/>
    </row>
    <row r="61" spans="1:7" ht="19.5" customHeight="1">
      <c r="A61" s="61"/>
      <c r="B61" s="34"/>
      <c r="C61" s="34"/>
      <c r="D61" s="34"/>
      <c r="E61" s="34"/>
      <c r="F61" s="34"/>
      <c r="G61" s="59"/>
    </row>
  </sheetData>
  <mergeCells count="1">
    <mergeCell ref="I36:J36"/>
  </mergeCells>
  <printOptions/>
  <pageMargins left="0.75" right="0.75" top="1" bottom="1" header="0.5" footer="0.5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Horwath Hong Kong CPA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GITD</dc:creator>
  <cp:keywords/>
  <dc:description/>
  <cp:lastModifiedBy>Lai</cp:lastModifiedBy>
  <cp:lastPrinted>2008-11-11T05:17:28Z</cp:lastPrinted>
  <dcterms:created xsi:type="dcterms:W3CDTF">2007-10-19T10:50:12Z</dcterms:created>
  <dcterms:modified xsi:type="dcterms:W3CDTF">2009-03-12T23:54:38Z</dcterms:modified>
  <cp:category/>
  <cp:version/>
  <cp:contentType/>
  <cp:contentStatus/>
</cp:coreProperties>
</file>